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comments2.xml" ContentType="application/vnd.openxmlformats-officedocument.spreadsheetml.comments+xml"/>
  <Override PartName="/xl/drawings/drawing36.xml" ContentType="application/vnd.openxmlformats-officedocument.drawing+xml"/>
  <Override PartName="/xl/charts/chart31.xml" ContentType="application/vnd.openxmlformats-officedocument.drawingml.chart+xml"/>
  <Override PartName="/xl/drawings/drawing37.xml" ContentType="application/vnd.openxmlformats-officedocument.drawing+xml"/>
  <Override PartName="/xl/charts/chart32.xml" ContentType="application/vnd.openxmlformats-officedocument.drawingml.chart+xml"/>
  <Override PartName="/xl/drawings/drawing38.xml" ContentType="application/vnd.openxmlformats-officedocument.drawing+xml"/>
  <Override PartName="/xl/charts/chart33.xml" ContentType="application/vnd.openxmlformats-officedocument.drawingml.chart+xml"/>
  <Override PartName="/xl/drawings/drawing39.xml" ContentType="application/vnd.openxmlformats-officedocument.drawing+xml"/>
  <Override PartName="/xl/charts/chart34.xml" ContentType="application/vnd.openxmlformats-officedocument.drawingml.chart+xml"/>
  <Override PartName="/xl/drawings/drawing40.xml" ContentType="application/vnd.openxmlformats-officedocument.drawing+xml"/>
  <Override PartName="/xl/comments3.xml" ContentType="application/vnd.openxmlformats-officedocument.spreadsheetml.comments+xml"/>
  <Override PartName="/xl/drawings/drawing41.xml" ContentType="application/vnd.openxmlformats-officedocument.drawing+xml"/>
  <Override PartName="/xl/comments4.xml" ContentType="application/vnd.openxmlformats-officedocument.spreadsheetml.comments+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IMARINO\Datos\IDMM 2024\INDICADORES 2025\"/>
    </mc:Choice>
  </mc:AlternateContent>
  <xr:revisionPtr revIDLastSave="0" documentId="8_{3D569380-64FD-47EF-ADEE-4C2C58388D3A}" xr6:coauthVersionLast="47" xr6:coauthVersionMax="47" xr10:uidLastSave="{00000000-0000-0000-0000-000000000000}"/>
  <bookViews>
    <workbookView xWindow="-120" yWindow="-120" windowWidth="20730" windowHeight="11160" xr2:uid="{00000000-000D-0000-FFFF-FFFF00000000}"/>
  </bookViews>
  <sheets>
    <sheet name="PN-Plan estrategico" sheetId="1" r:id="rId1"/>
    <sheet name="PN-Plan ParticipC" sheetId="2" r:id="rId2"/>
    <sheet name="PN-PTEP" sheetId="3" r:id="rId3"/>
    <sheet name="TH-PETH " sheetId="4" r:id="rId4"/>
    <sheet name="TH-Nomina " sheetId="5" r:id="rId5"/>
    <sheet name="TH-SGSST " sheetId="6" r:id="rId6"/>
    <sheet name="TH-Acc" sheetId="7" r:id="rId7"/>
    <sheet name="TH-Enf" sheetId="8" r:id="rId8"/>
    <sheet name="TH-Examenes " sheetId="9" r:id="rId9"/>
    <sheet name="TH-Ausentismo " sheetId="10" r:id="rId10"/>
    <sheet name="COM Solic BRIEF" sheetId="11" r:id="rId11"/>
    <sheet name="COM Quejas pub inf" sheetId="12" r:id="rId12"/>
    <sheet name="SC pqrsd (2)" sheetId="13" r:id="rId13"/>
    <sheet name="SC Encuestas (2)" sheetId="14" r:id="rId14"/>
    <sheet name="GM-PM CONTRA" sheetId="15" r:id="rId15"/>
    <sheet name="GM-Var SCI" sheetId="16" r:id="rId16"/>
    <sheet name="EI plan auditoría" sheetId="17" r:id="rId17"/>
    <sheet name="TCservid capacitados" sheetId="18" r:id="rId18"/>
    <sheet name="TC Event autorizados" sheetId="19" r:id="rId19"/>
    <sheet name="TCEstímulos" sheetId="20" r:id="rId20"/>
    <sheet name="TC Participantes act" sheetId="21" r:id="rId21"/>
    <sheet name="TC Agentes" sheetId="22" r:id="rId22"/>
    <sheet name="RF Inventario" sheetId="23" r:id="rId23"/>
    <sheet name="RF MantoInfraes" sheetId="24" r:id="rId24"/>
    <sheet name=" RF plan PIGA" sheetId="25" r:id="rId25"/>
    <sheet name="RF residuos aprov" sheetId="26" r:id="rId26"/>
    <sheet name="GD- INSTRUMENTOS (2)" sheetId="27" r:id="rId27"/>
    <sheet name="GD% cumplimientoPinar (2)" sheetId="28" r:id="rId28"/>
    <sheet name="TIC Disp infra   (2)" sheetId="29" r:id="rId29"/>
    <sheet name="TIC MSPI (2)" sheetId="30" r:id="rId30"/>
    <sheet name="TIC_Mtto InfTec (2)" sheetId="31" r:id="rId31"/>
    <sheet name="TIC AtenOp (2)" sheetId="32" r:id="rId32"/>
    <sheet name="GF Informes (2)" sheetId="33" r:id="rId33"/>
    <sheet name="GF Ppto Func" sheetId="34" state="hidden" r:id="rId34"/>
    <sheet name="GF Ppto Inv" sheetId="35" state="hidden" r:id="rId35"/>
    <sheet name="GF PAC (2)" sheetId="36" r:id="rId36"/>
    <sheet name="GJ Proc Contract" sheetId="37" r:id="rId37"/>
    <sheet name="GJ Act DefJuiridica" sheetId="38" r:id="rId38"/>
    <sheet name="GJ Pol DañoAntijur" sheetId="39" r:id="rId39"/>
    <sheet name="Matriz Indicad V9 Dic24" sheetId="40" state="hidden" r:id="rId40"/>
    <sheet name="Hoja2" sheetId="41" state="hidden" r:id="rId41"/>
    <sheet name="Hoja3" sheetId="42" state="hidden" r:id="rId42"/>
    <sheet name="GM-FT-03Ficha-InstruccV5CAMBIA" sheetId="43" state="hidden" r:id="rId43"/>
    <sheet name="Hoja1" sheetId="44" state="hidden" r:id="rId44"/>
    <sheet name="Rotulo" sheetId="45" state="hidden" r:id="rId45"/>
  </sheets>
  <definedNames>
    <definedName name="_xlnm._FilterDatabase" localSheetId="34" hidden="1">'GF Ppto Inv'!$A$39:$O$56</definedName>
    <definedName name="_xlnm._FilterDatabase" localSheetId="39" hidden="1">'Matriz Indicad V9 Dic24'!$A$4:$AC$49</definedName>
  </definedNames>
  <calcPr calcId="191029"/>
  <extLst>
    <ext uri="GoogleSheetsCustomDataVersion2">
      <go:sheetsCustomData xmlns:go="http://customooxmlschemas.google.com/" r:id="rId49" roundtripDataChecksum="flv3pbjC22I5h/h8dpQvSOkFyQ2XGPTb5yLoaJCLo3g="/>
    </ext>
  </extLst>
</workbook>
</file>

<file path=xl/calcChain.xml><?xml version="1.0" encoding="utf-8"?>
<calcChain xmlns="http://schemas.openxmlformats.org/spreadsheetml/2006/main">
  <c r="A5" i="45" l="1"/>
  <c r="F5" i="44"/>
  <c r="G5" i="44" s="1"/>
  <c r="F39" i="43"/>
  <c r="D39" i="43"/>
  <c r="C39" i="43"/>
  <c r="B39" i="43"/>
  <c r="F37" i="43"/>
  <c r="F36" i="43"/>
  <c r="F35" i="43"/>
  <c r="F34" i="43"/>
  <c r="Z14" i="41"/>
  <c r="Y14" i="41"/>
  <c r="X14" i="41"/>
  <c r="W14" i="41"/>
  <c r="V14" i="41"/>
  <c r="U14" i="41"/>
  <c r="T14" i="41"/>
  <c r="S14" i="41"/>
  <c r="R14" i="41"/>
  <c r="Q14" i="41"/>
  <c r="P14" i="41"/>
  <c r="O14" i="41"/>
  <c r="AA14" i="41" s="1"/>
  <c r="AA13" i="41"/>
  <c r="Z13" i="41"/>
  <c r="W13" i="41"/>
  <c r="T13" i="41"/>
  <c r="Q13" i="41"/>
  <c r="Z12" i="41"/>
  <c r="W12" i="41"/>
  <c r="T12" i="41"/>
  <c r="Q12" i="41"/>
  <c r="AA12" i="41" s="1"/>
  <c r="AA11" i="41"/>
  <c r="Z11" i="41"/>
  <c r="Y11" i="41"/>
  <c r="X11" i="41"/>
  <c r="W11" i="41"/>
  <c r="V11" i="41"/>
  <c r="U11" i="41"/>
  <c r="T11" i="41"/>
  <c r="S11" i="41"/>
  <c r="R11" i="41"/>
  <c r="Q11" i="41"/>
  <c r="P11" i="41"/>
  <c r="O11" i="41"/>
  <c r="Z10" i="41"/>
  <c r="W10" i="41"/>
  <c r="T10" i="41"/>
  <c r="Q10" i="41"/>
  <c r="Z9" i="41"/>
  <c r="W9" i="41"/>
  <c r="T9" i="41"/>
  <c r="Q9" i="41"/>
  <c r="AA9" i="41" s="1"/>
  <c r="AA8" i="41"/>
  <c r="Z8" i="41"/>
  <c r="AA7" i="41"/>
  <c r="Z7" i="41"/>
  <c r="W7" i="41"/>
  <c r="T7" i="41"/>
  <c r="Q7" i="41"/>
  <c r="Z6" i="41"/>
  <c r="Y6" i="41"/>
  <c r="X6" i="41"/>
  <c r="W6" i="41"/>
  <c r="V6" i="41"/>
  <c r="U6" i="41"/>
  <c r="T6" i="41"/>
  <c r="S6" i="41"/>
  <c r="R6" i="41"/>
  <c r="Q6" i="41"/>
  <c r="P6" i="41"/>
  <c r="O6" i="41"/>
  <c r="AA5" i="41"/>
  <c r="Z5" i="41"/>
  <c r="V5" i="41"/>
  <c r="R5" i="41"/>
  <c r="AA4" i="41"/>
  <c r="Z4" i="41"/>
  <c r="V4" i="41"/>
  <c r="R4" i="41"/>
  <c r="Z3" i="41"/>
  <c r="W3" i="41"/>
  <c r="T3" i="41"/>
  <c r="Q3" i="41"/>
  <c r="AA3" i="41" s="1"/>
  <c r="X41" i="40"/>
  <c r="U38" i="40"/>
  <c r="AA37" i="40"/>
  <c r="Z37" i="40"/>
  <c r="Y37" i="40"/>
  <c r="X37" i="40"/>
  <c r="W37" i="40"/>
  <c r="V37" i="40"/>
  <c r="U37" i="40"/>
  <c r="T37" i="40"/>
  <c r="S37" i="40"/>
  <c r="R37" i="40"/>
  <c r="Q37" i="40"/>
  <c r="P37" i="40"/>
  <c r="AB37" i="40" s="1"/>
  <c r="AA36" i="40"/>
  <c r="Z36" i="40"/>
  <c r="Y36" i="40"/>
  <c r="X36" i="40"/>
  <c r="W36" i="40"/>
  <c r="V36" i="40"/>
  <c r="U36" i="40"/>
  <c r="T36" i="40"/>
  <c r="S36" i="40"/>
  <c r="R36" i="40"/>
  <c r="Q36" i="40"/>
  <c r="P36" i="40"/>
  <c r="AB36" i="40" s="1"/>
  <c r="AA35" i="40"/>
  <c r="Z35" i="40"/>
  <c r="Y35" i="40"/>
  <c r="X35" i="40"/>
  <c r="W35" i="40"/>
  <c r="V35" i="40"/>
  <c r="U35" i="40"/>
  <c r="T35" i="40"/>
  <c r="S35" i="40"/>
  <c r="R35" i="40"/>
  <c r="Q35" i="40"/>
  <c r="P35" i="40"/>
  <c r="AB35" i="40" s="1"/>
  <c r="AB34" i="40"/>
  <c r="AA34" i="40"/>
  <c r="U34" i="40"/>
  <c r="AB33" i="40"/>
  <c r="AA33" i="40"/>
  <c r="AB32" i="40"/>
  <c r="AA32" i="40"/>
  <c r="X32" i="40"/>
  <c r="U32" i="40"/>
  <c r="R32" i="40"/>
  <c r="AB31" i="40"/>
  <c r="AA31" i="40"/>
  <c r="X31" i="40"/>
  <c r="U31" i="40"/>
  <c r="R31" i="40"/>
  <c r="AB30" i="40"/>
  <c r="AA30" i="40"/>
  <c r="U30" i="40"/>
  <c r="X28" i="40"/>
  <c r="R25" i="40"/>
  <c r="AA23" i="40"/>
  <c r="R23" i="40"/>
  <c r="R22" i="40"/>
  <c r="U19" i="40"/>
  <c r="AA17" i="40"/>
  <c r="U17" i="40"/>
  <c r="AB17" i="40" s="1"/>
  <c r="AB16" i="40"/>
  <c r="AA16" i="40"/>
  <c r="Z16" i="40"/>
  <c r="Y16" i="40"/>
  <c r="X16" i="40"/>
  <c r="W16" i="40"/>
  <c r="V16" i="40"/>
  <c r="U16" i="40"/>
  <c r="T16" i="40"/>
  <c r="S16" i="40"/>
  <c r="R16" i="40"/>
  <c r="Q16" i="40"/>
  <c r="P16" i="40"/>
  <c r="U15" i="40"/>
  <c r="AB13" i="40"/>
  <c r="AA13" i="40"/>
  <c r="Z13" i="40"/>
  <c r="Y13" i="40"/>
  <c r="X13" i="40"/>
  <c r="W13" i="40"/>
  <c r="V13" i="40"/>
  <c r="U13" i="40"/>
  <c r="T13" i="40"/>
  <c r="S13" i="40"/>
  <c r="R13" i="40"/>
  <c r="Q13" i="40"/>
  <c r="P13" i="40"/>
  <c r="AH12" i="40"/>
  <c r="AH13" i="40" s="1"/>
  <c r="AA12" i="40"/>
  <c r="X12" i="40"/>
  <c r="U12" i="40"/>
  <c r="R12" i="40"/>
  <c r="AA11" i="40"/>
  <c r="X11" i="40"/>
  <c r="U11" i="40"/>
  <c r="R11" i="40"/>
  <c r="AB11" i="40" s="1"/>
  <c r="AA10" i="40"/>
  <c r="AB10" i="40" s="1"/>
  <c r="AB9" i="40"/>
  <c r="AA9" i="40"/>
  <c r="X9" i="40"/>
  <c r="U9" i="40"/>
  <c r="R9" i="40"/>
  <c r="AB8" i="40"/>
  <c r="AA8" i="40"/>
  <c r="Z8" i="40"/>
  <c r="Y8" i="40"/>
  <c r="X8" i="40"/>
  <c r="W8" i="40"/>
  <c r="V8" i="40"/>
  <c r="U8" i="40"/>
  <c r="T8" i="40"/>
  <c r="S8" i="40"/>
  <c r="R8" i="40"/>
  <c r="Q8" i="40"/>
  <c r="P8" i="40"/>
  <c r="AA7" i="40"/>
  <c r="AA6" i="40"/>
  <c r="F38" i="39"/>
  <c r="E38" i="39"/>
  <c r="D38" i="39"/>
  <c r="C38" i="39"/>
  <c r="B38" i="39"/>
  <c r="F37" i="39"/>
  <c r="AA42" i="40" s="1"/>
  <c r="F36" i="39"/>
  <c r="X42" i="40" s="1"/>
  <c r="F35" i="39"/>
  <c r="U42" i="40" s="1"/>
  <c r="F34" i="39"/>
  <c r="R42" i="40" s="1"/>
  <c r="AB42" i="40" s="1"/>
  <c r="E38" i="38"/>
  <c r="D38" i="38"/>
  <c r="C38" i="38"/>
  <c r="B38" i="38"/>
  <c r="F37" i="38"/>
  <c r="AA41" i="40" s="1"/>
  <c r="F36" i="38"/>
  <c r="F35" i="38"/>
  <c r="U41" i="40" s="1"/>
  <c r="F34" i="38"/>
  <c r="F38" i="38" s="1"/>
  <c r="E38" i="37"/>
  <c r="D38" i="37"/>
  <c r="C38" i="37"/>
  <c r="B38" i="37"/>
  <c r="F37" i="37"/>
  <c r="AA40" i="40" s="1"/>
  <c r="F36" i="37"/>
  <c r="X40" i="40" s="1"/>
  <c r="F35" i="37"/>
  <c r="U40" i="40" s="1"/>
  <c r="F34" i="37"/>
  <c r="F38" i="37" s="1"/>
  <c r="D46" i="36"/>
  <c r="C46" i="36"/>
  <c r="F46" i="36" s="1"/>
  <c r="B46" i="36"/>
  <c r="F45" i="36"/>
  <c r="F44" i="36"/>
  <c r="F43" i="36"/>
  <c r="F42" i="36"/>
  <c r="F41" i="36"/>
  <c r="F40" i="36"/>
  <c r="F39" i="36"/>
  <c r="F38" i="36"/>
  <c r="F37" i="36"/>
  <c r="F36" i="36"/>
  <c r="F35" i="36"/>
  <c r="F34" i="36"/>
  <c r="G38" i="35"/>
  <c r="F38" i="35"/>
  <c r="E38" i="35"/>
  <c r="D38" i="35"/>
  <c r="C38" i="35"/>
  <c r="H38" i="35" s="1"/>
  <c r="B38" i="35"/>
  <c r="H37" i="35"/>
  <c r="AA39" i="40" s="1"/>
  <c r="AB39" i="40" s="1"/>
  <c r="H36" i="35"/>
  <c r="X39" i="40" s="1"/>
  <c r="H35" i="35"/>
  <c r="U39" i="40" s="1"/>
  <c r="H34" i="35"/>
  <c r="R39" i="40" s="1"/>
  <c r="G38" i="34"/>
  <c r="F38" i="34"/>
  <c r="E38" i="34"/>
  <c r="D38" i="34"/>
  <c r="H38" i="34" s="1"/>
  <c r="C38" i="34"/>
  <c r="B38" i="34"/>
  <c r="H37" i="34"/>
  <c r="AA38" i="40" s="1"/>
  <c r="AB38" i="40" s="1"/>
  <c r="H36" i="34"/>
  <c r="X38" i="40" s="1"/>
  <c r="H35" i="34"/>
  <c r="H34" i="34"/>
  <c r="R38" i="40" s="1"/>
  <c r="D46" i="33"/>
  <c r="C46" i="33"/>
  <c r="B46" i="33"/>
  <c r="F45" i="33"/>
  <c r="F44" i="33"/>
  <c r="F43" i="33"/>
  <c r="F42" i="33"/>
  <c r="F41" i="33"/>
  <c r="F40" i="33"/>
  <c r="F39" i="33"/>
  <c r="F38" i="33"/>
  <c r="F37" i="33"/>
  <c r="F36" i="33"/>
  <c r="F35" i="33"/>
  <c r="F34" i="33"/>
  <c r="F46" i="33" s="1"/>
  <c r="E46" i="32"/>
  <c r="D46" i="32"/>
  <c r="C46" i="32"/>
  <c r="B46" i="32"/>
  <c r="F45" i="32"/>
  <c r="F44" i="32"/>
  <c r="F43" i="32"/>
  <c r="F42" i="32"/>
  <c r="F41" i="32"/>
  <c r="F40" i="32"/>
  <c r="F39" i="32"/>
  <c r="F38" i="32"/>
  <c r="F37" i="32"/>
  <c r="F36" i="32"/>
  <c r="F35" i="32"/>
  <c r="F34" i="32"/>
  <c r="F46" i="32" s="1"/>
  <c r="E36" i="31"/>
  <c r="D36" i="31"/>
  <c r="C36" i="31"/>
  <c r="B36" i="31"/>
  <c r="F35" i="31"/>
  <c r="F34" i="31"/>
  <c r="F36" i="31" s="1"/>
  <c r="F35" i="30"/>
  <c r="B35" i="30"/>
  <c r="F34" i="30"/>
  <c r="E38" i="29"/>
  <c r="D38" i="29"/>
  <c r="F38" i="29" s="1"/>
  <c r="C38" i="29"/>
  <c r="B38" i="29"/>
  <c r="F37" i="29"/>
  <c r="F36" i="29"/>
  <c r="F35" i="29"/>
  <c r="F34" i="29"/>
  <c r="D38" i="28"/>
  <c r="C38" i="28"/>
  <c r="F38" i="28" s="1"/>
  <c r="B38" i="28"/>
  <c r="F37" i="28"/>
  <c r="F36" i="28"/>
  <c r="F35" i="28"/>
  <c r="F34" i="28"/>
  <c r="D36" i="27"/>
  <c r="C36" i="27"/>
  <c r="F36" i="27" s="1"/>
  <c r="F35" i="27"/>
  <c r="F34" i="27"/>
  <c r="F19" i="27"/>
  <c r="D38" i="26"/>
  <c r="C38" i="26"/>
  <c r="F38" i="26" s="1"/>
  <c r="F37" i="26"/>
  <c r="F36" i="26"/>
  <c r="F35" i="26"/>
  <c r="AA29" i="40" s="1"/>
  <c r="F34" i="26"/>
  <c r="U29" i="40" s="1"/>
  <c r="F38" i="25"/>
  <c r="F37" i="25"/>
  <c r="AA28" i="40" s="1"/>
  <c r="F36" i="25"/>
  <c r="F35" i="25"/>
  <c r="U28" i="40" s="1"/>
  <c r="F34" i="25"/>
  <c r="R28" i="40" s="1"/>
  <c r="F38" i="24"/>
  <c r="AB27" i="40" s="1"/>
  <c r="B38" i="24"/>
  <c r="F37" i="24"/>
  <c r="AA27" i="40" s="1"/>
  <c r="F36" i="24"/>
  <c r="X27" i="40" s="1"/>
  <c r="F35" i="24"/>
  <c r="U27" i="40" s="1"/>
  <c r="F34" i="24"/>
  <c r="R27" i="40" s="1"/>
  <c r="D37" i="23"/>
  <c r="C37" i="23"/>
  <c r="B37" i="23"/>
  <c r="F36" i="23"/>
  <c r="AA26" i="40" s="1"/>
  <c r="F35" i="23"/>
  <c r="W26" i="40" s="1"/>
  <c r="F34" i="23"/>
  <c r="S26" i="40" s="1"/>
  <c r="D38" i="22"/>
  <c r="C38" i="22"/>
  <c r="F38" i="22" s="1"/>
  <c r="AB25" i="40" s="1"/>
  <c r="B38" i="22"/>
  <c r="J25" i="40" s="1"/>
  <c r="F37" i="22"/>
  <c r="AA25" i="40" s="1"/>
  <c r="F36" i="22"/>
  <c r="X25" i="40" s="1"/>
  <c r="F35" i="22"/>
  <c r="U25" i="40" s="1"/>
  <c r="D38" i="21"/>
  <c r="N38" i="21" s="1"/>
  <c r="C38" i="21"/>
  <c r="F38" i="21" s="1"/>
  <c r="AB24" i="40" s="1"/>
  <c r="F37" i="21"/>
  <c r="AA24" i="40" s="1"/>
  <c r="F36" i="21"/>
  <c r="X24" i="40" s="1"/>
  <c r="F35" i="21"/>
  <c r="U24" i="40" s="1"/>
  <c r="F34" i="21"/>
  <c r="R24" i="40" s="1"/>
  <c r="D38" i="20"/>
  <c r="C38" i="20"/>
  <c r="F38" i="20" s="1"/>
  <c r="AB23" i="40" s="1"/>
  <c r="F37" i="20"/>
  <c r="F36" i="20"/>
  <c r="X23" i="40" s="1"/>
  <c r="F35" i="20"/>
  <c r="U23" i="40" s="1"/>
  <c r="D38" i="19"/>
  <c r="F38" i="19" s="1"/>
  <c r="AB22" i="40" s="1"/>
  <c r="C38" i="19"/>
  <c r="F37" i="19"/>
  <c r="AA22" i="40" s="1"/>
  <c r="F36" i="19"/>
  <c r="X22" i="40" s="1"/>
  <c r="F35" i="19"/>
  <c r="U22" i="40" s="1"/>
  <c r="F34" i="19"/>
  <c r="F36" i="18"/>
  <c r="AB21" i="40" s="1"/>
  <c r="D36" i="18"/>
  <c r="C36" i="18"/>
  <c r="F35" i="18"/>
  <c r="AA21" i="40" s="1"/>
  <c r="F34" i="18"/>
  <c r="U21" i="40" s="1"/>
  <c r="D36" i="17"/>
  <c r="C36" i="17"/>
  <c r="B36" i="17"/>
  <c r="F35" i="17"/>
  <c r="AA20" i="40" s="1"/>
  <c r="F34" i="17"/>
  <c r="F36" i="17" s="1"/>
  <c r="F36" i="16"/>
  <c r="F35" i="16"/>
  <c r="AA19" i="40" s="1"/>
  <c r="AB19" i="40" s="1"/>
  <c r="D35" i="15"/>
  <c r="C35" i="15"/>
  <c r="B35" i="15"/>
  <c r="F34" i="15"/>
  <c r="AA18" i="40" s="1"/>
  <c r="AB18" i="40" s="1"/>
  <c r="E38" i="14"/>
  <c r="D38" i="14"/>
  <c r="C38" i="14"/>
  <c r="B38" i="14"/>
  <c r="F37" i="14"/>
  <c r="F36" i="14"/>
  <c r="F35" i="14"/>
  <c r="F34" i="14"/>
  <c r="F38" i="14" s="1"/>
  <c r="D46" i="13"/>
  <c r="C46" i="13"/>
  <c r="B46" i="13"/>
  <c r="E45" i="13"/>
  <c r="E44" i="13"/>
  <c r="F43" i="13"/>
  <c r="E43" i="13"/>
  <c r="E42" i="13"/>
  <c r="E41" i="13"/>
  <c r="F40" i="13"/>
  <c r="E40" i="13"/>
  <c r="E39" i="13"/>
  <c r="F37" i="13" s="1"/>
  <c r="E38" i="13"/>
  <c r="E37" i="13"/>
  <c r="E36" i="13"/>
  <c r="E35" i="13"/>
  <c r="F34" i="13"/>
  <c r="E34" i="13"/>
  <c r="E46" i="13" s="1"/>
  <c r="E38" i="12"/>
  <c r="D38" i="12"/>
  <c r="C38" i="12"/>
  <c r="B38" i="12"/>
  <c r="E37" i="12"/>
  <c r="AA15" i="40" s="1"/>
  <c r="E36" i="12"/>
  <c r="X15" i="40" s="1"/>
  <c r="E35" i="12"/>
  <c r="E34" i="12"/>
  <c r="R15" i="40" s="1"/>
  <c r="AB15" i="40" s="1"/>
  <c r="E38" i="11"/>
  <c r="D38" i="11"/>
  <c r="C38" i="11"/>
  <c r="E37" i="11"/>
  <c r="AA14" i="40" s="1"/>
  <c r="E36" i="11"/>
  <c r="X14" i="40" s="1"/>
  <c r="E35" i="11"/>
  <c r="U14" i="40" s="1"/>
  <c r="E34" i="11"/>
  <c r="R14" i="40" s="1"/>
  <c r="E38" i="9"/>
  <c r="D38" i="9"/>
  <c r="C38" i="9"/>
  <c r="B38" i="9"/>
  <c r="F34" i="9"/>
  <c r="F38" i="9" s="1"/>
  <c r="D38" i="8"/>
  <c r="C38" i="8"/>
  <c r="E38" i="8" s="1"/>
  <c r="B38" i="8"/>
  <c r="E35" i="8"/>
  <c r="E34" i="8"/>
  <c r="E46" i="7"/>
  <c r="D46" i="7"/>
  <c r="C46" i="7"/>
  <c r="B46" i="7"/>
  <c r="F45" i="7"/>
  <c r="F44" i="7"/>
  <c r="F43" i="7"/>
  <c r="F42" i="7"/>
  <c r="F41" i="7"/>
  <c r="F40" i="7"/>
  <c r="F39" i="7"/>
  <c r="F38" i="7"/>
  <c r="F37" i="7"/>
  <c r="F36" i="7"/>
  <c r="F35" i="7"/>
  <c r="F34" i="7"/>
  <c r="F46" i="7" s="1"/>
  <c r="F35" i="6"/>
  <c r="B35" i="6"/>
  <c r="F34" i="6"/>
  <c r="B38" i="5"/>
  <c r="F36" i="5"/>
  <c r="F35" i="5"/>
  <c r="F34" i="5"/>
  <c r="F38" i="5" s="1"/>
  <c r="R25" i="5"/>
  <c r="D38" i="4"/>
  <c r="C38" i="4"/>
  <c r="F38" i="4" s="1"/>
  <c r="B38" i="4"/>
  <c r="F37" i="4"/>
  <c r="F36" i="4"/>
  <c r="F35" i="4"/>
  <c r="F34" i="4"/>
  <c r="D37" i="3"/>
  <c r="C37" i="3"/>
  <c r="F37" i="3" s="1"/>
  <c r="F35" i="3"/>
  <c r="W7" i="40" s="1"/>
  <c r="F34" i="3"/>
  <c r="S7" i="40" s="1"/>
  <c r="F36" i="2"/>
  <c r="B36" i="2"/>
  <c r="F35" i="2"/>
  <c r="W6" i="40" s="1"/>
  <c r="F34" i="2"/>
  <c r="S6" i="40" s="1"/>
  <c r="AB6" i="40" s="1"/>
  <c r="F38" i="1"/>
  <c r="B38" i="1"/>
  <c r="F37" i="1"/>
  <c r="AA5" i="40" s="1"/>
  <c r="F36" i="1"/>
  <c r="X5" i="40" s="1"/>
  <c r="F35" i="1"/>
  <c r="U5" i="40" s="1"/>
  <c r="F34" i="1"/>
  <c r="R5" i="40" s="1"/>
  <c r="AB5" i="40" s="1"/>
  <c r="AB7" i="40" l="1"/>
  <c r="AB14" i="40"/>
  <c r="F46" i="13"/>
  <c r="AB26" i="40"/>
  <c r="AB29" i="40"/>
  <c r="U20" i="40"/>
  <c r="AB20" i="40" s="1"/>
  <c r="R40" i="40"/>
  <c r="AB40" i="40" s="1"/>
  <c r="F35" i="15"/>
  <c r="F37" i="23"/>
  <c r="AB28" i="40" s="1"/>
  <c r="X21" i="40"/>
  <c r="R41" i="40"/>
  <c r="AB41"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2100-000006000000}">
      <text>
        <r>
          <rPr>
            <sz val="10"/>
            <color rgb="FF000000"/>
            <rFont val="Arial"/>
            <scheme val="minor"/>
          </rPr>
          <t>======
ID#AAAA0cq0Ddo
usuario    (2023-07-06 21:09:25)
Selecciona de la lista desplegable,  marco de referencia sobre el cual se van a analizar los datos para definir el indicador: Proceso, Clave de Riesgo (consultar ficha de riesgos) , Proyecto  (Ver numeral Marco Referencia 5.5. de este documento)</t>
        </r>
      </text>
    </comment>
    <comment ref="M8" authorId="0" shapeId="0" xr:uid="{00000000-0006-0000-2100-00000A000000}">
      <text>
        <r>
          <rPr>
            <sz val="10"/>
            <color rgb="FF000000"/>
            <rFont val="Arial"/>
            <scheme val="minor"/>
          </rPr>
          <t>======
ID#AAAA0cq0DSI
usuario    (2023-07-06 21:09:24)
Si el marco de referencia es Proceso y/o Riesgo, seleccione  de la lista desplegable,  el  nombre del proceso  correspondiente.</t>
        </r>
      </text>
    </comment>
    <comment ref="D11" authorId="0" shapeId="0" xr:uid="{00000000-0006-0000-2100-000016000000}">
      <text>
        <r>
          <rPr>
            <sz val="10"/>
            <color rgb="FF000000"/>
            <rFont val="Arial"/>
            <scheme val="minor"/>
          </rPr>
          <t>======
ID#AAAA0cq0CpI
usuario    (2023-07-06 21:09:24)
Sujeto: que puede incluir la unidad de medida (p.ej. porcentaje, número, etc.)
Verbo en participio: que indique claramente lo que se quiere medir. Este es el objeto de la medición, la cual se debe relacionar con los resultados o los productos que se definieron.
Numero de estímulos + entregados</t>
        </r>
      </text>
    </comment>
    <comment ref="A12" authorId="0" shapeId="0" xr:uid="{00000000-0006-0000-2100-00001C000000}">
      <text>
        <r>
          <rPr>
            <sz val="10"/>
            <color rgb="FF000000"/>
            <rFont val="Arial"/>
            <scheme val="minor"/>
          </rPr>
          <t>======
ID#AAAA0bw1v7U
usuario    (2023-07-06 21:09:24)
Consulte la 
Tabla 1:Matriz de correlación  elementos, clases y tipologías
. 
Si el marco de referencia es Proceso y/o Riesgo, seleccione  de la lista desplegable, la posición del indicador que va a identificar,</t>
        </r>
      </text>
    </comment>
    <comment ref="V12" authorId="0" shapeId="0" xr:uid="{00000000-0006-0000-2100-000015000000}">
      <text>
        <r>
          <rPr>
            <sz val="10"/>
            <color rgb="FF000000"/>
            <rFont val="Arial"/>
            <scheme val="minor"/>
          </rPr>
          <t>======
ID#AAAA0cq0Cu4
usuario    (2023-07-06 21:09:24)
Los indicadores de economía permiten medir la capacidad de las
entidades para producir, administrar, focalizar y destinar los recursos
financieros disponibles de la forma más conveniente y adecuada,
atendiendo a los requerimientos de los distintos programas en pro
de cumplir con los objetivos planteados. Un grupo importante de
indicadores de economía es aquellos que relacionan el valor de los
recursos financieros empleados en la provisión de bienes y servicios
con los gastos administrativos incurridos por la entidad.</t>
        </r>
      </text>
    </comment>
    <comment ref="W12" authorId="0" shapeId="0" xr:uid="{00000000-0006-0000-2100-000007000000}">
      <text>
        <r>
          <rPr>
            <sz val="10"/>
            <color rgb="FF000000"/>
            <rFont val="Arial"/>
            <scheme val="minor"/>
          </rPr>
          <t>======
ID#AAAA0cq0DYk
usuario    (2023-07-06 21:09:24)
relación entre el resultado alcanzado y los recursos
utilizados</t>
        </r>
      </text>
    </comment>
    <comment ref="X12" authorId="0" shapeId="0" xr:uid="{00000000-0006-0000-2100-00002B000000}">
      <text>
        <r>
          <rPr>
            <sz val="10"/>
            <color rgb="FF000000"/>
            <rFont val="Arial"/>
            <scheme val="minor"/>
          </rPr>
          <t>======
ID#AAAA0bw1vbs
usuario    (2023-07-06 21:09:23)
grado en el que se realizan las actividades planeadas y
se logran los resultados planeados</t>
        </r>
      </text>
    </comment>
    <comment ref="Y12" authorId="0" shapeId="0" xr:uid="{00000000-0006-0000-2100-000023000000}">
      <text>
        <r>
          <rPr>
            <sz val="10"/>
            <color rgb="FF000000"/>
            <rFont val="Arial"/>
            <scheme val="minor"/>
          </rPr>
          <t>======
ID#AAAA0bw1vuw
usuario    (2023-07-06 21:09:23)
medida en que la gestión permite el logro de los
resultados planeados con un manejo óptimo de los recursos</t>
        </r>
      </text>
    </comment>
    <comment ref="Z12" authorId="0" shapeId="0" xr:uid="{00000000-0006-0000-2100-000024000000}">
      <text>
        <r>
          <rPr>
            <sz val="10"/>
            <color rgb="FF000000"/>
            <rFont val="Arial"/>
            <scheme val="minor"/>
          </rPr>
          <t>======
ID#AAAA0bw1vs8
usuario    (2023-07-06 21:09:23)
relacionados con la prestación del servicio:, CRITERIOS: 
Oportunidad; accesibilidad= cobertura; Percepción usuarios; Precisión=defectos. fallas</t>
        </r>
      </text>
    </comment>
    <comment ref="A13" authorId="0" shapeId="0" xr:uid="{00000000-0006-0000-2100-00002E000000}">
      <text>
        <r>
          <rPr>
            <sz val="10"/>
            <color rgb="FF000000"/>
            <rFont val="Arial"/>
            <scheme val="minor"/>
          </rPr>
          <t>======
ID#AAAA0bw1vQg
usuario    (2023-07-06 21:09:23)
Consulte la 
Tabla 1:Matriz de correlación  elementos, clases y tipologías
. 
Si el marco de referencia es Proceso y/o Riesgo, seleccione  de la lista desplegable, el tipo de indicador de acuerdo a la descripción del instructivo</t>
        </r>
      </text>
    </comment>
    <comment ref="D13" authorId="0" shapeId="0" xr:uid="{00000000-0006-0000-2100-000020000000}">
      <text>
        <r>
          <rPr>
            <sz val="10"/>
            <color rgb="FF000000"/>
            <rFont val="Arial"/>
            <scheme val="minor"/>
          </rPr>
          <t>======
ID#AAAA0bw1v4A
usuario    (2023-07-06 21:09:24)
Escoger de la lista desplegable</t>
        </r>
      </text>
    </comment>
    <comment ref="M13" authorId="0" shapeId="0" xr:uid="{00000000-0006-0000-2100-00001F000000}">
      <text>
        <r>
          <rPr>
            <sz val="10"/>
            <color rgb="FF000000"/>
            <rFont val="Arial"/>
            <scheme val="minor"/>
          </rPr>
          <t>======
ID#AAAA0bw1v38
usuario    (2023-07-06 21:09:24)
Expresa dónde se originan los datos y dónde están almacenados.</t>
        </r>
      </text>
    </comment>
    <comment ref="T13" authorId="0" shapeId="0" xr:uid="{00000000-0006-0000-2100-000001000000}">
      <text>
        <r>
          <rPr>
            <sz val="10"/>
            <color rgb="FF000000"/>
            <rFont val="Arial"/>
            <scheme val="minor"/>
          </rPr>
          <t>======
ID#AAAA0cq0DrQ
usuario    (2023-07-06 21:09:25)
se refieren al manejo de los recursos
con los que cuenta una entidad para adelantar un proceso, y van
desde el capital físico y financiero hasta los referentes al talento
humano.</t>
        </r>
      </text>
    </comment>
    <comment ref="D14" authorId="0" shapeId="0" xr:uid="{00000000-0006-0000-2100-000021000000}">
      <text>
        <r>
          <rPr>
            <sz val="10"/>
            <color rgb="FF000000"/>
            <rFont val="Arial"/>
            <scheme val="minor"/>
          </rPr>
          <t>======
ID#AAAA0bw1v0E
usuario    (2023-07-06 21:09:23)
es la expresión simple de una cantidad. Representa la suma de casos
que comparten un determinado atributo, en el caso de variables cualitativas, o
de cantidades o valores imputados a cada producto, cuando se trata de variables
cuantitativas. (Ejemplo: número total de informes preliminares en la vigencia
actual).</t>
        </r>
      </text>
    </comment>
    <comment ref="I14" authorId="0" shapeId="0" xr:uid="{00000000-0006-0000-2100-00002D000000}">
      <text>
        <r>
          <rPr>
            <sz val="10"/>
            <color rgb="FF000000"/>
            <rFont val="Arial"/>
            <scheme val="minor"/>
          </rPr>
          <t>======
ID#AAAA0bw1vSk
usuario    (2023-07-06 21:09:23)
Cuando el indicador es el resultado de la relación de dos variables que están expresadas en mediciones diferentes (Ejemplo: Índice de utilización vehicular general= (Cantidad de carga movilizada / Número total de vehículos de carga por configuración) , muestra la forma en que se utilizan, los vehículos dentro del proceso de movilización de mercancías.</t>
        </r>
      </text>
    </comment>
    <comment ref="M14" authorId="0" shapeId="0" xr:uid="{00000000-0006-0000-2100-00001D000000}">
      <text>
        <r>
          <rPr>
            <sz val="10"/>
            <color rgb="FF000000"/>
            <rFont val="Arial"/>
            <scheme val="minor"/>
          </rPr>
          <t>======
ID#AAAA0bw1v5o
usuario    (2023-07-06 21:09:24)
Cuando el indicador se expresa en variables que están expresadas en la misma unidad de medición: Expresa una cantidad como un número de partes por cien unidades.
Es una relación de una cantidad con respecto a otra (o razón), multiplicada por
100. (Ejemplo: el número compras efectuadas en la vigencia / el número total de
compras a realizar en la vigencia 2010 X 100%).</t>
        </r>
      </text>
    </comment>
    <comment ref="N14" authorId="0" shapeId="0" xr:uid="{00000000-0006-0000-2100-000026000000}">
      <text>
        <r>
          <rPr>
            <sz val="10"/>
            <color rgb="FF000000"/>
            <rFont val="Arial"/>
            <scheme val="minor"/>
          </rPr>
          <t>======
ID#AAAA0bw1vk8
usuario    (2023-07-06 21:09:23)
Para fines de comparación estadística, el promedio es una cantidad que ha sido "normalizada" según el tamaño o número de miembros de la población; esto es, expresa la cantidad acumulada de los valores de todas las observaciones con relación a una unidad de observación. El promedio, o media aritmética, permite representar una distribución de una variable cuantitativa (es decir que califican la cantidad de un atributo) mediante un valor único y se obtiene mediante la siguiente fórmula:
X= Y / N
donde X= promedio, Y= suma de los valores de todos los casos, N= el número total de casos.</t>
        </r>
      </text>
    </comment>
    <comment ref="T14" authorId="0" shapeId="0" xr:uid="{00000000-0006-0000-2100-000002000000}">
      <text>
        <r>
          <rPr>
            <sz val="10"/>
            <color rgb="FF000000"/>
            <rFont val="Arial"/>
            <scheme val="minor"/>
          </rPr>
          <t>======
ID#AAAA0cq0Dos
usuario    (2023-07-06 21:09:25)
etapa programada dentro de la administración de las actividades
que permiten ejecutar y adelantar el que habíamos denominado
proceso de producción de los diferentes bienes o servicios ofrecidos
por la entidad,</t>
        </r>
      </text>
    </comment>
    <comment ref="D15" authorId="0" shapeId="0" xr:uid="{00000000-0006-0000-2100-000019000000}">
      <text>
        <r>
          <rPr>
            <sz val="10"/>
            <color rgb="FF000000"/>
            <rFont val="Arial"/>
            <scheme val="minor"/>
          </rPr>
          <t>======
ID#AAAA0cq0Cj4
usuario    (2023-07-06 21:09:24)
- Acumulado: Mide los avances de un periodo, y para el siguiente incluye (o suma) los avances obtenidos en periodos anteriores 
- Aumento - Flujo: Los resultados de un año, no se acumulan con los del siguiente. En este caso, se brinda mayor importancia al avance que se obtenga en el último año del cuatrienio 
- Mantenimiento (stock); Busca que se mantenga un resultado que se tiene a una fecha determinada 
- Reducción: Busca que se disminuyan los valores en el tiempo</t>
        </r>
      </text>
    </comment>
    <comment ref="T15" authorId="0" shapeId="0" xr:uid="{00000000-0006-0000-2100-000005000000}">
      <text>
        <r>
          <rPr>
            <sz val="10"/>
            <color rgb="FF000000"/>
            <rFont val="Arial"/>
            <scheme val="minor"/>
          </rPr>
          <t>======
ID#AAAA0cq0De4
usuario    (2023-07-06 21:09:25)
muestra los bienes y servicios de manera cuantitativa
producidos y provistos por la organización</t>
        </r>
      </text>
    </comment>
    <comment ref="AA15" authorId="0" shapeId="0" xr:uid="{00000000-0006-0000-2100-000018000000}">
      <text>
        <r>
          <rPr>
            <sz val="10"/>
            <color rgb="FF000000"/>
            <rFont val="Arial"/>
            <scheme val="minor"/>
          </rPr>
          <t>======
ID#AAAA0cq0CkI
usuario    (2023-07-06 21:09:24)
muestra los bienes y servicios de manera cuantitativa
producidos y provistos por la organización</t>
        </r>
      </text>
    </comment>
    <comment ref="D16" authorId="0" shapeId="0" xr:uid="{00000000-0006-0000-2100-000017000000}">
      <text>
        <r>
          <rPr>
            <sz val="10"/>
            <color rgb="FF000000"/>
            <rFont val="Arial"/>
            <scheme val="minor"/>
          </rPr>
          <t>======
ID#AAAA0cq0CnM
usuario    (2023-07-06 21:09:24)
se distribuye la meta en los periodos de medición, y se espera se  aumentan en el tiempo, sin embargo,   no se acumulan las mediciones  con los del siguiente periodo</t>
        </r>
      </text>
    </comment>
    <comment ref="I16" authorId="0" shapeId="0" xr:uid="{00000000-0006-0000-2100-000012000000}">
      <text>
        <r>
          <rPr>
            <sz val="10"/>
            <color rgb="FF000000"/>
            <rFont val="Arial"/>
            <scheme val="minor"/>
          </rPr>
          <t>======
ID#AAAA0cq0C9s
usuario    (2023-07-06 21:09:24)
se espera se mantenga el resultado en cada periodo de medición de acuerdo a la meta</t>
        </r>
      </text>
    </comment>
    <comment ref="M16" authorId="0" shapeId="0" xr:uid="{00000000-0006-0000-2100-000003000000}">
      <text>
        <r>
          <rPr>
            <sz val="10"/>
            <color rgb="FF000000"/>
            <rFont val="Arial"/>
            <scheme val="minor"/>
          </rPr>
          <t>======
ID#AAAA0cq0Dog
usuario    (2023-07-06 21:09:25)
Busca que se disminuyan los valores en el tiempo</t>
        </r>
      </text>
    </comment>
    <comment ref="N16" authorId="0" shapeId="0" xr:uid="{00000000-0006-0000-2100-00001A000000}">
      <text>
        <r>
          <rPr>
            <sz val="10"/>
            <color rgb="FF000000"/>
            <rFont val="Arial"/>
            <scheme val="minor"/>
          </rPr>
          <t>======
ID#AAAA0bw1v_w
usuario    (2023-07-06 21:09:24)
se distribuye la meta en los periodos de medición, la opción mide  los avances de un periodo, y para el siguiente incluye (o suma) los avances obtenidos en periodos anteriores</t>
        </r>
      </text>
    </comment>
    <comment ref="T16" authorId="0" shapeId="0" xr:uid="{00000000-0006-0000-2100-00001B000000}">
      <text>
        <r>
          <rPr>
            <sz val="10"/>
            <color rgb="FF000000"/>
            <rFont val="Arial"/>
            <scheme val="minor"/>
          </rPr>
          <t>======
ID#AAAA0bw1v7Y
usuario    (2023-07-06 21:09:24)
evidencian los cambios que se generan en los
ciudadanos una vez recibidos los bienes o servicios</t>
        </r>
      </text>
    </comment>
    <comment ref="AA16" authorId="0" shapeId="0" xr:uid="{00000000-0006-0000-2100-00002A000000}">
      <text>
        <r>
          <rPr>
            <sz val="10"/>
            <color rgb="FF000000"/>
            <rFont val="Arial"/>
            <scheme val="minor"/>
          </rPr>
          <t>======
ID#AAAA0bw1vck
usuario    (2023-07-06 21:09:23)
evidencian los cambios que se generan en los
ciudadanos una vez recibidos los bienes o servicios</t>
        </r>
      </text>
    </comment>
    <comment ref="D17" authorId="0" shapeId="0" xr:uid="{00000000-0006-0000-2100-00001E000000}">
      <text>
        <r>
          <rPr>
            <sz val="10"/>
            <color rgb="FF000000"/>
            <rFont val="Arial"/>
            <scheme val="minor"/>
          </rPr>
          <t>======
ID#AAAA0bw1v4w
usuario    (2023-07-06 21:09:24)
Información que describe la situación previa a una intervención y con la cual es posible hacer seguimiento a un objetivo, proceso o proyecto o efectuar comparaciones relacionadas. En otras palabras, corresponde a la valoración del diagnóstico inicial del indicador.</t>
        </r>
      </text>
    </comment>
    <comment ref="T17" authorId="0" shapeId="0" xr:uid="{00000000-0006-0000-2100-00000E000000}">
      <text>
        <r>
          <rPr>
            <sz val="10"/>
            <color rgb="FF000000"/>
            <rFont val="Arial"/>
            <scheme val="minor"/>
          </rPr>
          <t>======
ID#AAAA0cq0DHM
usuario    (2023-07-06 21:09:24)
evidencian el cambio en las condiciones objetivas que
se intervinieron, esto es, si en realidad se dio solución a los
problemas o satisfacción a las necesidades, gracias a la gestión
de la organización</t>
        </r>
      </text>
    </comment>
    <comment ref="AA17" authorId="0" shapeId="0" xr:uid="{00000000-0006-0000-2100-000022000000}">
      <text>
        <r>
          <rPr>
            <sz val="10"/>
            <color rgb="FF000000"/>
            <rFont val="Arial"/>
            <scheme val="minor"/>
          </rPr>
          <t>======
ID#AAAA0bw1vv8
usuario    (2023-07-06 21:09:23)
evidencian el cambio en las condiciones objetivas que
se intervinieron, esto es, si en realidad se dio solución a los
problemas o satisfacción a las necesidades, gracias a la gestión
de la organización</t>
        </r>
      </text>
    </comment>
    <comment ref="A25" authorId="0" shapeId="0" xr:uid="{00000000-0006-0000-2100-00000D000000}">
      <text>
        <r>
          <rPr>
            <sz val="10"/>
            <color rgb="FF000000"/>
            <rFont val="Arial"/>
            <scheme val="minor"/>
          </rPr>
          <t>======
ID#AAAA0cq0DL4
usuario    (2023-07-06 21:09:24)
- Tomar del NOMBRE,   el verbo +  sujeto                 
- Invertir  su orden y el verbo se conjuga en participio.
- Se incluyen elementos de la fase descriptiva del  sujeto que den cuenta de la localización, periodo de tiempo o incluso el nombre específico de la intervención pública asociada.   
- No se deben incluir elementos cuantitativos del objetivo, ya que estos únicamente sirven como referencia para identificar la meta o el valor objetivo del indicador en la vigencia</t>
        </r>
      </text>
    </comment>
    <comment ref="A26" authorId="0" shapeId="0" xr:uid="{00000000-0006-0000-2100-00000B000000}">
      <text>
        <r>
          <rPr>
            <sz val="10"/>
            <color rgb="FF000000"/>
            <rFont val="Arial"/>
            <scheme val="minor"/>
          </rPr>
          <t>======
ID#AAAA0cq0DRY
usuario    (2023-07-06 21:09:24)
Las variables, una vez identificadas, deben ser definidas con la mayor rigurosidad posible asignándole un sentido claro, para evitar que se originen ambigüedades y discusiones sobre sus resultados.  En este campo se deben Identificar las variables de la formula (los datos comparables)  y explicar cómo se cuantifica y soporta a medición de cada variable.</t>
        </r>
      </text>
    </comment>
    <comment ref="D26" authorId="0" shapeId="0" xr:uid="{00000000-0006-0000-2100-000004000000}">
      <text>
        <r>
          <rPr>
            <sz val="10"/>
            <color rgb="FF000000"/>
            <rFont val="Arial"/>
            <scheme val="minor"/>
          </rPr>
          <t>======
ID#AAAA0cq0Dn4
por ejemplo    (2023-07-06 21:09:25)
Variable:  Estímulos entregados: Se contabilizan las ordenes de pago realizadas efectuadas sobre los estimulo entregados 
Variable:  Estímulos otorgados: Se contabilizan los actos administrativos que aprueba los estímulos  (otorgados)</t>
        </r>
      </text>
    </comment>
    <comment ref="D27" authorId="0" shapeId="0" xr:uid="{00000000-0006-0000-2100-00000F000000}">
      <text>
        <r>
          <rPr>
            <sz val="10"/>
            <color rgb="FF000000"/>
            <rFont val="Arial"/>
            <scheme val="minor"/>
          </rPr>
          <t>======
ID#AAAA0cq0DFs
usuario    (2023-07-06 21:09:24)
Indica la periodicidad con la que recolecta los datos  y cuantifica el indicador,)</t>
        </r>
      </text>
    </comment>
    <comment ref="N27" authorId="0" shapeId="0" xr:uid="{00000000-0006-0000-2100-00002C000000}">
      <text>
        <r>
          <rPr>
            <sz val="10"/>
            <color rgb="FF000000"/>
            <rFont val="Arial"/>
            <scheme val="minor"/>
          </rPr>
          <t>======
ID#AAAA0bw1vUo
usuario    (2023-07-06 21:09:23)
Indica la periodicidad para describir el significado del resultado del indicador. (Ejemplo: La frecuencia de medición puede darse mensual y el análisis se puede realizar trimestral)</t>
        </r>
      </text>
    </comment>
    <comment ref="A28" authorId="0" shapeId="0" xr:uid="{00000000-0006-0000-2100-000028000000}">
      <text>
        <r>
          <rPr>
            <sz val="10"/>
            <color rgb="FF000000"/>
            <rFont val="Arial"/>
            <scheme val="minor"/>
          </rPr>
          <t>======
ID#AAAA0bw1vdY
usuario    (2023-07-06 21:09:23)
Definir los valores máximos o mínimos que permitan mantener al indicador en condiciones de control y faciliten el uso de alertas.</t>
        </r>
      </text>
    </comment>
    <comment ref="A31" authorId="0" shapeId="0" xr:uid="{00000000-0006-0000-2100-000011000000}">
      <text>
        <r>
          <rPr>
            <sz val="10"/>
            <color rgb="FF000000"/>
            <rFont val="Arial"/>
            <scheme val="minor"/>
          </rPr>
          <t>======
ID#AAAA0cq0C_k
usuario    (2023-07-06 21:09:24)
Refleja el valor obtenido en la medición efectuada a partir de las variables definidas para el indicador</t>
        </r>
      </text>
    </comment>
    <comment ref="A32" authorId="0" shapeId="0" xr:uid="{00000000-0006-0000-2100-000010000000}">
      <text>
        <r>
          <rPr>
            <sz val="10"/>
            <color rgb="FF000000"/>
            <rFont val="Arial"/>
            <scheme val="minor"/>
          </rPr>
          <t>======
ID#AAAA0cq0DE8
usuario    (2023-07-06 21:09:24)
se cuantifican periódicamente los datos, y se agregan gradualmente a la anualidad</t>
        </r>
      </text>
    </comment>
    <comment ref="A33" authorId="0" shapeId="0" xr:uid="{00000000-0006-0000-2100-000025000000}">
      <text>
        <r>
          <rPr>
            <sz val="10"/>
            <color rgb="FF000000"/>
            <rFont val="Arial"/>
            <scheme val="minor"/>
          </rPr>
          <t>======
ID#AAAA0bw1vl8
usuario    (2023-07-06 21:09:23)
Debe estar relacionado con la frecuencia de medición establecida. (Ejemplo: la frecuencia de medición es mensual, entonces el periodo reportado corresponderá a cada mes del año de reporte).</t>
        </r>
      </text>
    </comment>
    <comment ref="B33" authorId="0" shapeId="0" xr:uid="{00000000-0006-0000-2100-000008000000}">
      <text>
        <r>
          <rPr>
            <sz val="10"/>
            <color rgb="FF000000"/>
            <rFont val="Arial"/>
            <scheme val="minor"/>
          </rPr>
          <t>======
ID#AAAA0cq0DUo
usuario    (2023-07-06 21:09:24)
Es el  valor objetivo del indicador en el tiempo. Se diligencia en la etapa de formulación del indicador e indica lo que se desea alcanzar. (Ejemplo: Anualidad), en esta sección, se desagrega la meta programada en cada periodo de medición y se totaliza la meta anual que se desea alcanzar.</t>
        </r>
      </text>
    </comment>
    <comment ref="C33" authorId="0" shapeId="0" xr:uid="{00000000-0006-0000-2100-000029000000}">
      <text>
        <r>
          <rPr>
            <sz val="10"/>
            <color rgb="FF000000"/>
            <rFont val="Arial"/>
            <scheme val="minor"/>
          </rPr>
          <t>======
ID#AAAA0bw1vdQ
usuario    (2023-07-06 21:09:23)
usuario:: Registrar  en la etapa de monitoreo, los datos numéricos de cada variable integrada en la formula y sobre las cuales se calcula la medición para cada periodo</t>
        </r>
      </text>
    </comment>
    <comment ref="D33" authorId="0" shapeId="0" xr:uid="{00000000-0006-0000-2100-000009000000}">
      <text>
        <r>
          <rPr>
            <sz val="10"/>
            <color rgb="FF000000"/>
            <rFont val="Arial"/>
            <scheme val="minor"/>
          </rPr>
          <t>======
ID#AAAA0cq0DSw
usuario    (2023-07-06 21:09:24)
Registrar  en la etapa de monitoreo, los datos numéricos de cada variable integrada en la formula y sobre las cuales se calcula la medición para cada periodo</t>
        </r>
      </text>
    </comment>
    <comment ref="E33" authorId="0" shapeId="0" xr:uid="{00000000-0006-0000-2100-000014000000}">
      <text>
        <r>
          <rPr>
            <sz val="10"/>
            <color rgb="FF000000"/>
            <rFont val="Arial"/>
            <scheme val="minor"/>
          </rPr>
          <t>======
ID#AAAA0cq0C30
usuario    (2023-07-06 21:09:24)
Registrar  en la etapa de monitoreo, los datos numéricos de cada variable integrada en la formula y sobre las cuales se calcula la medición para cada periodo</t>
        </r>
      </text>
    </comment>
    <comment ref="H33" authorId="0" shapeId="0" xr:uid="{00000000-0006-0000-2100-00000C000000}">
      <text>
        <r>
          <rPr>
            <sz val="10"/>
            <color rgb="FF000000"/>
            <rFont val="Arial"/>
            <scheme val="minor"/>
          </rPr>
          <t>======
ID#AAAA0cq0DQ0
usuario    (2023-07-06 21:09:24)
Registrar  en la etapa de monitoreo, el valor obtenido en la medición efectuada a partir de las variables definidas para el indicador.</t>
        </r>
      </text>
    </comment>
    <comment ref="A39" authorId="0" shapeId="0" xr:uid="{00000000-0006-0000-2100-000013000000}">
      <text>
        <r>
          <rPr>
            <sz val="10"/>
            <color rgb="FF000000"/>
            <rFont val="Arial"/>
            <scheme val="minor"/>
          </rPr>
          <t>======
ID#AAAA0cq0C6g
usuario    (2023-07-06 21:09:24)
Reporte Anual  :  En el  periodo  se presento un ##%%  (calculo coherente con la formula del, indicador)  , que representa un Aumento? Disminución? o Sostenibilidad? (orientación del indicador)  frente a la  META definida para la vigencia?? periodo???, soportado en ( describir evidencias, sobra las cuales se cuantifica  (coherentes con la fuente de datos registra la ficha y las variables que contiene la formula,)  disponibles para consulta el carpeta del servidor (XXXXXXXXXXXXXXXXXXXX)
DIFICULTADES y/o NOVEDADES  PARA LA MEDICIÓN (El reporte fue generado por el ente externo no en el primer semestre, sino en el segundo semestre de la vigencia siguiente, situación imprevista por la FUGA; lo que representa retrasos en la toma de decisiones para la identificación de  acm pertinentes,  no obstante se logro  y supero la meta planteada)
 El resultado en el periodo evaluado se ubica en CONDICIÓN -  SASTISFACTORIO,  100% (VERIFICAR RESULTADO DE LA MEDICIÓN CON EL  RANGO DE GESTIÓN -  SEMAFORO DE COLORES DE ESTA FICHA)  de acuerdo con los rangos establecidos  (VERIFICAR RESULTADO DE LA MEDICIÓN CON EL  RANGO DE GESTIÓN -  SEMAFORO DE COLORES DE ESTA FICHA) l resultado desfavorable, obedece a (XXXXXXXXXXXXXXXXXXXXX) por tanto se aplicaran las siguientes CORRECCIONES )XXXXXXXXXXXXXXXX),  y se documentará  ACCION CORRECTIVA N en el marco del Plan de Mejoramiento por procesos.
Evidencias  (de la medición del indicador para el periodo como de las Acción Correctivas),  disponibles para consulta el carpeta del servidor (XXXXXXXXXXXXXXXXXXXX)
Al  cierre del periodo, se concluye un cumplimiento de la gestión  con un promedio del ##%%?? calificado como CONDICION ?????. ,(VERIFICAR RESULTADO DE LA MEDICIÓN CON EL  RANGO DE GESTIÓN -  SEMAFORO DE COLORES DE ESTA FICHA) NO obstante se tomaron la acciones correctivas durante la vigencia (XXXXXXXXXXXXXX), que se presentaron al líder de proceso para la toma de decisiones.</t>
        </r>
      </text>
    </comment>
    <comment ref="A41" authorId="0" shapeId="0" xr:uid="{00000000-0006-0000-2100-000027000000}">
      <text>
        <r>
          <rPr>
            <sz val="10"/>
            <color rgb="FF000000"/>
            <rFont val="Arial"/>
            <scheme val="minor"/>
          </rPr>
          <t>======
ID#AAAA0bw1ve8
usuario    (2023-07-06 21:09:23)
Define si el indicador requiere de una acción correctiva, corrección, teniendo en cuenta el cumplimiento de la meta. Si adopta una Acción Correctiva, la debe documentar de acuerdo a los lineamientos del Procedimiento Planes de Mejoramiento; si es una corrección debe registrar en la ficha del indicador la corrección a desarrollar y la fecha.</t>
        </r>
      </text>
    </comment>
  </commentList>
  <extLst>
    <ext xmlns:r="http://schemas.openxmlformats.org/officeDocument/2006/relationships" uri="GoogleSheetsCustomDataVersion2">
      <go:sheetsCustomData xmlns:go="http://customooxmlschemas.google.com/" r:id="rId1" roundtripDataSignature="AMtx7mit1YIWX+lbfebSFK9QWcAYqSz9e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2200-000002000000}">
      <text>
        <r>
          <rPr>
            <sz val="10"/>
            <color rgb="FF000000"/>
            <rFont val="Arial"/>
            <scheme val="minor"/>
          </rPr>
          <t>======
ID#AAABUnQaXrI
usuario    (2023-07-06 21:09:25)
Selecciona de la lista desplegable,  marco de referencia sobre el cual se van a analizar los datos para definir el indicador: Proceso, Clave de Riesgo (consultar ficha de riesgos) , Proyecto  (Ver numeral Marco Referencia 5.5. de este documento)</t>
        </r>
      </text>
    </comment>
    <comment ref="M8" authorId="0" shapeId="0" xr:uid="{00000000-0006-0000-2200-00001D000000}">
      <text>
        <r>
          <rPr>
            <sz val="10"/>
            <color rgb="FF000000"/>
            <rFont val="Arial"/>
            <scheme val="minor"/>
          </rPr>
          <t>======
ID#AAABUnQaXvY
usuario    (2023-07-06 21:09:24)
Si el marco de referencia es Proceso y/o Riesgo, seleccione  de la lista desplegable,  el  nombre del proceso  correspondiente.</t>
        </r>
      </text>
    </comment>
    <comment ref="D11" authorId="0" shapeId="0" xr:uid="{00000000-0006-0000-2200-000014000000}">
      <text>
        <r>
          <rPr>
            <sz val="10"/>
            <color rgb="FF000000"/>
            <rFont val="Arial"/>
            <scheme val="minor"/>
          </rPr>
          <t>======
ID#AAABUnQaXqA
usuario    (2023-07-06 21:09:24)
Sujeto: que puede incluir la unidad de medida (p.ej. porcentaje, número, etc.)
Verbo en participio: que indique claramente lo que se quiere medir. Este es el objeto de la medición, la cual se debe relacionar con los resultados o los productos que se definieron.
Numero de estímulos + entregados</t>
        </r>
      </text>
    </comment>
    <comment ref="A12" authorId="0" shapeId="0" xr:uid="{00000000-0006-0000-2200-000009000000}">
      <text>
        <r>
          <rPr>
            <sz val="10"/>
            <color rgb="FF000000"/>
            <rFont val="Arial"/>
            <scheme val="minor"/>
          </rPr>
          <t>======
ID#AAABUnQaXs4
usuario    (2023-07-06 21:09:24)
Consulte la 
Tabla 1:Matriz de correlación  elementos, clases y tipologías
. 
Si el marco de referencia es Proceso y/o Riesgo, seleccione  de la lista desplegable, la posición del indicador que va a identificar,</t>
        </r>
      </text>
    </comment>
    <comment ref="V12" authorId="0" shapeId="0" xr:uid="{00000000-0006-0000-2200-00001F000000}">
      <text>
        <r>
          <rPr>
            <sz val="10"/>
            <color rgb="FF000000"/>
            <rFont val="Arial"/>
            <scheme val="minor"/>
          </rPr>
          <t>======
ID#AAABUnQaXuQ
usuario    (2023-07-06 21:09:24)
Los indicadores de economía permiten medir la capacidad de las
entidades para producir, administrar, focalizar y destinar los recursos
financieros disponibles de la forma más conveniente y adecuada,
atendiendo a los requerimientos de los distintos programas en pro
de cumplir con los objetivos planteados. Un grupo importante de
indicadores de economía es aquellos que relacionan el valor de los
recursos financieros empleados en la provisión de bienes y servicios
con los gastos administrativos incurridos por la entidad.</t>
        </r>
      </text>
    </comment>
    <comment ref="W12" authorId="0" shapeId="0" xr:uid="{00000000-0006-0000-2200-00000D000000}">
      <text>
        <r>
          <rPr>
            <sz val="10"/>
            <color rgb="FF000000"/>
            <rFont val="Arial"/>
            <scheme val="minor"/>
          </rPr>
          <t>======
ID#AAABUnQaXqE
usuario    (2023-07-06 21:09:24)
relación entre el resultado alcanzado y los recursos
utilizados</t>
        </r>
      </text>
    </comment>
    <comment ref="X12" authorId="0" shapeId="0" xr:uid="{00000000-0006-0000-2200-00002C000000}">
      <text>
        <r>
          <rPr>
            <sz val="10"/>
            <color rgb="FF000000"/>
            <rFont val="Arial"/>
            <scheme val="minor"/>
          </rPr>
          <t>======
ID#AAABUnQaXvE
usuario    (2023-07-06 21:09:23)
grado en el que se realizan las actividades planeadas y
se logran los resultados planeados</t>
        </r>
      </text>
    </comment>
    <comment ref="Y12" authorId="0" shapeId="0" xr:uid="{00000000-0006-0000-2200-000024000000}">
      <text>
        <r>
          <rPr>
            <sz val="10"/>
            <color rgb="FF000000"/>
            <rFont val="Arial"/>
            <scheme val="minor"/>
          </rPr>
          <t>======
ID#AAABUnQaXrM
usuario    (2023-07-06 21:09:23)
medida en que la gestión permite el logro de los
resultados planeados con un manejo óptimo de los recursos</t>
        </r>
      </text>
    </comment>
    <comment ref="Z12" authorId="0" shapeId="0" xr:uid="{00000000-0006-0000-2200-000029000000}">
      <text>
        <r>
          <rPr>
            <sz val="10"/>
            <color rgb="FF000000"/>
            <rFont val="Arial"/>
            <scheme val="minor"/>
          </rPr>
          <t>======
ID#AAABUnQaXpY
usuario    (2023-07-06 21:09:23)
relacionados con la prestación del servicio:, CRITERIOS: 
Oportunidad; accesibilidad= cobertura; Percepción usuarios; Precisión=defectos. fallas</t>
        </r>
      </text>
    </comment>
    <comment ref="A13" authorId="0" shapeId="0" xr:uid="{00000000-0006-0000-2200-000026000000}">
      <text>
        <r>
          <rPr>
            <sz val="10"/>
            <color rgb="FF000000"/>
            <rFont val="Arial"/>
            <scheme val="minor"/>
          </rPr>
          <t>======
ID#AAABUnQaXqw
usuario    (2023-07-06 21:09:23)
Consulte la 
Tabla 1:Matriz de correlación  elementos, clases y tipologías
. 
Si el marco de referencia es Proceso y/o Riesgo, seleccione  de la lista desplegable, el tipo de indicador de acuerdo a la descripción del instructivo</t>
        </r>
      </text>
    </comment>
    <comment ref="D13" authorId="0" shapeId="0" xr:uid="{00000000-0006-0000-2200-00000B000000}">
      <text>
        <r>
          <rPr>
            <sz val="10"/>
            <color rgb="FF000000"/>
            <rFont val="Arial"/>
            <scheme val="minor"/>
          </rPr>
          <t>======
ID#AAABUnQaXzU
usuario    (2023-07-06 21:09:24)
Escoger de la lista desplegable</t>
        </r>
      </text>
    </comment>
    <comment ref="M13" authorId="0" shapeId="0" xr:uid="{00000000-0006-0000-2200-000008000000}">
      <text>
        <r>
          <rPr>
            <sz val="10"/>
            <color rgb="FF000000"/>
            <rFont val="Arial"/>
            <scheme val="minor"/>
          </rPr>
          <t>======
ID#AAABUnQaXsE
usuario    (2023-07-06 21:09:24)
Expresa dónde se originan los datos y dónde están almacenados.</t>
        </r>
      </text>
    </comment>
    <comment ref="T13" authorId="0" shapeId="0" xr:uid="{00000000-0006-0000-2200-000004000000}">
      <text>
        <r>
          <rPr>
            <sz val="10"/>
            <color rgb="FF000000"/>
            <rFont val="Arial"/>
            <scheme val="minor"/>
          </rPr>
          <t>======
ID#AAABUnQaXwc
usuario    (2023-07-06 21:09:25)
se refieren al manejo de los recursos
con los que cuenta una entidad para adelantar un proceso, y van
desde el capital físico y financiero hasta los referentes al talento
humano.</t>
        </r>
      </text>
    </comment>
    <comment ref="D14" authorId="0" shapeId="0" xr:uid="{00000000-0006-0000-2200-000025000000}">
      <text>
        <r>
          <rPr>
            <sz val="10"/>
            <color rgb="FF000000"/>
            <rFont val="Arial"/>
            <scheme val="minor"/>
          </rPr>
          <t>======
ID#AAABUnQaXzk
usuario    (2023-07-06 21:09:23)
es la expresión simple de una cantidad. Representa la suma de casos
que comparten un determinado atributo, en el caso de variables cualitativas, o
de cantidades o valores imputados a cada producto, cuando se trata de variables
cuantitativas. (Ejemplo: número total de informes preliminares en la vigencia
actual).</t>
        </r>
      </text>
    </comment>
    <comment ref="I14" authorId="0" shapeId="0" xr:uid="{00000000-0006-0000-2200-00002B000000}">
      <text>
        <r>
          <rPr>
            <sz val="10"/>
            <color rgb="FF000000"/>
            <rFont val="Arial"/>
            <scheme val="minor"/>
          </rPr>
          <t>======
ID#AAABUnQaXoA
usuario    (2023-07-06 21:09:23)
Cuando el indicador es el resultado de la relación de dos variables que están expresadas en mediciones diferentes (Ejemplo: Índice de utilización vehicular general= (Cantidad de carga movilizada / Número total de vehículos de carga por configuración) , muestra la forma en que se utilizan, los vehículos dentro del proceso de movilización de mercancías.</t>
        </r>
      </text>
    </comment>
    <comment ref="M14" authorId="0" shapeId="0" xr:uid="{00000000-0006-0000-2200-00000C000000}">
      <text>
        <r>
          <rPr>
            <sz val="10"/>
            <color rgb="FF000000"/>
            <rFont val="Arial"/>
            <scheme val="minor"/>
          </rPr>
          <t>======
ID#AAABUnQaXyo
usuario    (2023-07-06 21:09:24)
Cuando el indicador se expresa en variables que están expresadas en la misma unidad de medición: Expresa una cantidad como un número de partes por cien unidades.
Es una relación de una cantidad con respecto a otra (o razón), multiplicada por
100. (Ejemplo: el número compras efectuadas en la vigencia / el número total de
compras a realizar en la vigencia 2010 X 100%).</t>
        </r>
      </text>
    </comment>
    <comment ref="N14" authorId="0" shapeId="0" xr:uid="{00000000-0006-0000-2200-000023000000}">
      <text>
        <r>
          <rPr>
            <sz val="10"/>
            <color rgb="FF000000"/>
            <rFont val="Arial"/>
            <scheme val="minor"/>
          </rPr>
          <t>======
ID#AAABUnQaXqk
usuario    (2023-07-06 21:09:23)
Para fines de comparación estadística, el promedio es una cantidad que ha sido "normalizada" según el tamaño o número de miembros de la población; esto es, expresa la cantidad acumulada de los valores de todas las observaciones con relación a una unidad de observación. El promedio, o media aritmética, permite representar una distribución de una variable cuantitativa (es decir que califican la cantidad de un atributo) mediante un valor único y se obtiene mediante la siguiente fórmula:
X= Y / N
donde X= promedio, Y= suma de los valores de todos los casos, N= el número total de casos.</t>
        </r>
      </text>
    </comment>
    <comment ref="T14" authorId="0" shapeId="0" xr:uid="{00000000-0006-0000-2200-000001000000}">
      <text>
        <r>
          <rPr>
            <sz val="10"/>
            <color rgb="FF000000"/>
            <rFont val="Arial"/>
            <scheme val="minor"/>
          </rPr>
          <t>======
ID#AAABUnQaXtE
usuario    (2023-07-06 21:09:25)
etapa programada dentro de la administración de las actividades
que permiten ejecutar y adelantar el que habíamos denominado
proceso de producción de los diferentes bienes o servicios ofrecidos
por la entidad,</t>
        </r>
      </text>
    </comment>
    <comment ref="D15" authorId="0" shapeId="0" xr:uid="{00000000-0006-0000-2200-000012000000}">
      <text>
        <r>
          <rPr>
            <sz val="10"/>
            <color rgb="FF000000"/>
            <rFont val="Arial"/>
            <scheme val="minor"/>
          </rPr>
          <t>======
ID#AAABUnQaXy4
usuario    (2023-07-06 21:09:24)
- Acumulado: Mide los avances de un periodo, y para el siguiente incluye (o suma) los avances obtenidos en periodos anteriores 
- Aumento - Flujo: Los resultados de un año, no se acumulan con los del siguiente. En este caso, se brinda mayor importancia al avance que se obtenga en el último año del cuatrienio 
- Mantenimiento (stock); Busca que se mantenga un resultado que se tiene a una fecha determinada 
- Reducción: Busca que se disminuyan los valores en el tiempo</t>
        </r>
      </text>
    </comment>
    <comment ref="T15" authorId="0" shapeId="0" xr:uid="{00000000-0006-0000-2200-000003000000}">
      <text>
        <r>
          <rPr>
            <sz val="10"/>
            <color rgb="FF000000"/>
            <rFont val="Arial"/>
            <scheme val="minor"/>
          </rPr>
          <t>======
ID#AAABUnQaXyY
usuario    (2023-07-06 21:09:25)
muestra los bienes y servicios de manera cuantitativa
producidos y provistos por la organización</t>
        </r>
      </text>
    </comment>
    <comment ref="AA15" authorId="0" shapeId="0" xr:uid="{00000000-0006-0000-2200-000015000000}">
      <text>
        <r>
          <rPr>
            <sz val="10"/>
            <color rgb="FF000000"/>
            <rFont val="Arial"/>
            <scheme val="minor"/>
          </rPr>
          <t>======
ID#AAABUnQaXvw
usuario    (2023-07-06 21:09:24)
muestra los bienes y servicios de manera cuantitativa
producidos y provistos por la organización</t>
        </r>
      </text>
    </comment>
    <comment ref="D16" authorId="0" shapeId="0" xr:uid="{00000000-0006-0000-2200-000018000000}">
      <text>
        <r>
          <rPr>
            <sz val="10"/>
            <color rgb="FF000000"/>
            <rFont val="Arial"/>
            <scheme val="minor"/>
          </rPr>
          <t>======
ID#AAABUnQaXnc
usuario    (2023-07-06 21:09:24)
se distribuye la meta en los periodos de medición, y se espera se  aumentan en el tiempo, sin embargo,   no se acumulan las mediciones  con los del siguiente periodo</t>
        </r>
      </text>
    </comment>
    <comment ref="I16" authorId="0" shapeId="0" xr:uid="{00000000-0006-0000-2200-000017000000}">
      <text>
        <r>
          <rPr>
            <sz val="10"/>
            <color rgb="FF000000"/>
            <rFont val="Arial"/>
            <scheme val="minor"/>
          </rPr>
          <t>======
ID#AAABUnQaXx4
usuario    (2023-07-06 21:09:24)
se espera se mantenga el resultado en cada periodo de medición de acuerdo a la meta</t>
        </r>
      </text>
    </comment>
    <comment ref="M16" authorId="0" shapeId="0" xr:uid="{00000000-0006-0000-2200-000006000000}">
      <text>
        <r>
          <rPr>
            <sz val="10"/>
            <color rgb="FF000000"/>
            <rFont val="Arial"/>
            <scheme val="minor"/>
          </rPr>
          <t>======
ID#AAABUnQaXtU
usuario    (2023-07-06 21:09:25)
Busca que se disminuyan los valores en el tiempo</t>
        </r>
      </text>
    </comment>
    <comment ref="N16" authorId="0" shapeId="0" xr:uid="{00000000-0006-0000-2200-000007000000}">
      <text>
        <r>
          <rPr>
            <sz val="10"/>
            <color rgb="FF000000"/>
            <rFont val="Arial"/>
            <scheme val="minor"/>
          </rPr>
          <t>======
ID#AAABUnQaXrk
usuario    (2023-07-06 21:09:24)
se distribuye la meta en los periodos de medición, la opción mide  los avances de un periodo, y para el siguiente incluye (o suma) los avances obtenidos en periodos anteriores</t>
        </r>
      </text>
    </comment>
    <comment ref="T16" authorId="0" shapeId="0" xr:uid="{00000000-0006-0000-2200-000016000000}">
      <text>
        <r>
          <rPr>
            <sz val="10"/>
            <color rgb="FF000000"/>
            <rFont val="Arial"/>
            <scheme val="minor"/>
          </rPr>
          <t>======
ID#AAABUnQaXwU
usuario    (2023-07-06 21:09:24)
evidencian los cambios que se generan en los
ciudadanos una vez recibidos los bienes o servicios</t>
        </r>
      </text>
    </comment>
    <comment ref="AA16" authorId="0" shapeId="0" xr:uid="{00000000-0006-0000-2200-000028000000}">
      <text>
        <r>
          <rPr>
            <sz val="10"/>
            <color rgb="FF000000"/>
            <rFont val="Arial"/>
            <scheme val="minor"/>
          </rPr>
          <t>======
ID#AAABUnQaXy0
usuario    (2023-07-06 21:09:23)
evidencian los cambios que se generan en los
ciudadanos una vez recibidos los bienes o servicios</t>
        </r>
      </text>
    </comment>
    <comment ref="D17" authorId="0" shapeId="0" xr:uid="{00000000-0006-0000-2200-000019000000}">
      <text>
        <r>
          <rPr>
            <sz val="10"/>
            <color rgb="FF000000"/>
            <rFont val="Arial"/>
            <scheme val="minor"/>
          </rPr>
          <t>======
ID#AAABUnQaXw8
usuario    (2023-07-06 21:09:24)
Información que describe la situación previa a una intervención y con la cual es posible hacer seguimiento a un objetivo, proceso o proyecto o efectuar comparaciones relacionadas. En otras palabras, corresponde a la valoración del diagnóstico inicial del indicador.</t>
        </r>
      </text>
    </comment>
    <comment ref="T17" authorId="0" shapeId="0" xr:uid="{00000000-0006-0000-2200-00000F000000}">
      <text>
        <r>
          <rPr>
            <sz val="10"/>
            <color rgb="FF000000"/>
            <rFont val="Arial"/>
            <scheme val="minor"/>
          </rPr>
          <t>======
ID#AAABUnQaXqU
usuario    (2023-07-06 21:09:24)
evidencian el cambio en las condiciones objetivas que
se intervinieron, esto es, si en realidad se dio solución a los
problemas o satisfacción a las necesidades, gracias a la gestión
de la organización</t>
        </r>
      </text>
    </comment>
    <comment ref="AA17" authorId="0" shapeId="0" xr:uid="{00000000-0006-0000-2200-000021000000}">
      <text>
        <r>
          <rPr>
            <sz val="10"/>
            <color rgb="FF000000"/>
            <rFont val="Arial"/>
            <scheme val="minor"/>
          </rPr>
          <t>======
ID#AAABUnQaXro
usuario    (2023-07-06 21:09:23)
evidencian el cambio en las condiciones objetivas que
se intervinieron, esto es, si en realidad se dio solución a los
problemas o satisfacción a las necesidades, gracias a la gestión
de la organización</t>
        </r>
      </text>
    </comment>
    <comment ref="A25" authorId="0" shapeId="0" xr:uid="{00000000-0006-0000-2200-000013000000}">
      <text>
        <r>
          <rPr>
            <sz val="10"/>
            <color rgb="FF000000"/>
            <rFont val="Arial"/>
            <scheme val="minor"/>
          </rPr>
          <t>======
ID#AAABUnQaXpI
usuario    (2023-07-06 21:09:24)
- Tomar del NOMBRE,   el verbo +  sujeto                 
- Invertir  su orden y el verbo se conjuga en participio.
- Se incluyen elementos de la fase descriptiva del  sujeto que den cuenta de la localización, periodo de tiempo o incluso el nombre específico de la intervención pública asociada.   
- No se deben incluir elementos cuantitativos del objetivo, ya que estos únicamente sirven como referencia para identificar la meta o el valor objetivo del indicador en la vigencia</t>
        </r>
      </text>
    </comment>
    <comment ref="A26" authorId="0" shapeId="0" xr:uid="{00000000-0006-0000-2200-00001A000000}">
      <text>
        <r>
          <rPr>
            <sz val="10"/>
            <color rgb="FF000000"/>
            <rFont val="Arial"/>
            <scheme val="minor"/>
          </rPr>
          <t>======
ID#AAABUnQaXuo
usuario    (2023-07-06 21:09:24)
Las variables, una vez identificadas, deben ser definidas con la mayor rigurosidad posible asignándole un sentido claro, para evitar que se originen ambigüedades y discusiones sobre sus resultados.  En este campo se deben Identificar las variables de la formula (los datos comparables)  y explicar cómo se cuantifica y soporta a medición de cada variable.</t>
        </r>
      </text>
    </comment>
    <comment ref="D26" authorId="0" shapeId="0" xr:uid="{00000000-0006-0000-2200-000005000000}">
      <text>
        <r>
          <rPr>
            <sz val="10"/>
            <color rgb="FF000000"/>
            <rFont val="Arial"/>
            <scheme val="minor"/>
          </rPr>
          <t>======
ID#AAABUnQaXvQ
por ejemplo    (2023-07-06 21:09:25)
Variable:  Estímulos entregados: Se contabilizan las ordenes de pago realizadas efectuadas sobre los estimulo entregados 
Variable:  Estímulos otorgados: Se contabilizan los actos administrativos que aprueba los estímulos  (otorgados)</t>
        </r>
      </text>
    </comment>
    <comment ref="D27" authorId="0" shapeId="0" xr:uid="{00000000-0006-0000-2200-00000A000000}">
      <text>
        <r>
          <rPr>
            <sz val="10"/>
            <color rgb="FF000000"/>
            <rFont val="Arial"/>
            <scheme val="minor"/>
          </rPr>
          <t>======
ID#AAABUnQaXrQ
usuario    (2023-07-06 21:09:24)
Indica la periodicidad con la que recolecta los datos  y cuantifica el indicador,)</t>
        </r>
      </text>
    </comment>
    <comment ref="N27" authorId="0" shapeId="0" xr:uid="{00000000-0006-0000-2200-00002D000000}">
      <text>
        <r>
          <rPr>
            <sz val="10"/>
            <color rgb="FF000000"/>
            <rFont val="Arial"/>
            <scheme val="minor"/>
          </rPr>
          <t>======
ID#AAABUnQaXuA
usuario    (2023-07-06 21:09:23)
Indica la periodicidad para describir el significado del resultado del indicador. (Ejemplo: La frecuencia de medición puede darse mensual y el análisis se puede realizar trimestral)</t>
        </r>
      </text>
    </comment>
    <comment ref="A28" authorId="0" shapeId="0" xr:uid="{00000000-0006-0000-2200-000027000000}">
      <text>
        <r>
          <rPr>
            <sz val="10"/>
            <color rgb="FF000000"/>
            <rFont val="Arial"/>
            <scheme val="minor"/>
          </rPr>
          <t>======
ID#AAABUnQaXzE
usuario    (2023-07-06 21:09:23)
Definir los valores máximos o mínimos que permitan mantener al indicador en condiciones de control y faciliten el uso de alertas.</t>
        </r>
      </text>
    </comment>
    <comment ref="A31" authorId="0" shapeId="0" xr:uid="{00000000-0006-0000-2200-00000E000000}">
      <text>
        <r>
          <rPr>
            <sz val="10"/>
            <color rgb="FF000000"/>
            <rFont val="Arial"/>
            <scheme val="minor"/>
          </rPr>
          <t>======
ID#AAABUnQaXzI
usuario    (2023-07-06 21:09:24)
Refleja el valor obtenido en la medición efectuada a partir de las variables definidas para el indicador</t>
        </r>
      </text>
    </comment>
    <comment ref="A32" authorId="0" shapeId="0" xr:uid="{00000000-0006-0000-2200-000020000000}">
      <text>
        <r>
          <rPr>
            <sz val="10"/>
            <color rgb="FF000000"/>
            <rFont val="Arial"/>
            <scheme val="minor"/>
          </rPr>
          <t>======
ID#AAABUnQaXto
usuario    (2023-07-06 21:09:24)
se cuantifican periódicamente los datos, y se agregan gradualmente a la anualidad</t>
        </r>
      </text>
    </comment>
    <comment ref="A33" authorId="0" shapeId="0" xr:uid="{00000000-0006-0000-2200-00002A000000}">
      <text>
        <r>
          <rPr>
            <sz val="10"/>
            <color rgb="FF000000"/>
            <rFont val="Arial"/>
            <scheme val="minor"/>
          </rPr>
          <t>======
ID#AAABUnQaXvk
usuario    (2023-07-06 21:09:23)
Debe estar relacionado con la frecuencia de medición establecida. (Ejemplo: la frecuencia de medición es mensual, entonces el periodo reportado corresponderá a cada mes del año de reporte).</t>
        </r>
      </text>
    </comment>
    <comment ref="B33" authorId="0" shapeId="0" xr:uid="{00000000-0006-0000-2200-000010000000}">
      <text>
        <r>
          <rPr>
            <sz val="10"/>
            <color rgb="FF000000"/>
            <rFont val="Arial"/>
            <scheme val="minor"/>
          </rPr>
          <t>======
ID#AAABUnQaXws
usuario    (2023-07-06 21:09:24)
Es el  valor objetivo del indicador en el tiempo. Se diligencia en la etapa de formulación del indicador e indica lo que se desea alcanzar. (Ejemplo: Anualidad), en esta sección, se desagrega la meta programada en cada periodo de medición y se totaliza la meta anual que se desea alcanzar.</t>
        </r>
      </text>
    </comment>
    <comment ref="C33" authorId="0" shapeId="0" xr:uid="{00000000-0006-0000-2200-00002E000000}">
      <text>
        <r>
          <rPr>
            <sz val="10"/>
            <color rgb="FF000000"/>
            <rFont val="Arial"/>
            <scheme val="minor"/>
          </rPr>
          <t>======
ID#AAABUnQaXm8
usuario    (2023-07-06 21:09:23)
usuario:: Registrar  en la etapa de monitoreo, los datos numéricos de cada variable integrada en la formula y sobre las cuales se calcula la medición para cada periodo</t>
        </r>
      </text>
    </comment>
    <comment ref="D33" authorId="0" shapeId="0" xr:uid="{00000000-0006-0000-2200-00001B000000}">
      <text>
        <r>
          <rPr>
            <sz val="10"/>
            <color rgb="FF000000"/>
            <rFont val="Arial"/>
            <scheme val="minor"/>
          </rPr>
          <t>======
ID#AAABUnQaXuk
usuario    (2023-07-06 21:09:24)
Registrar  en la etapa de monitoreo, los datos numéricos de cada variable integrada en la formula y sobre las cuales se calcula la medición para cada periodo</t>
        </r>
      </text>
    </comment>
    <comment ref="E33" authorId="0" shapeId="0" xr:uid="{00000000-0006-0000-2200-000011000000}">
      <text>
        <r>
          <rPr>
            <sz val="10"/>
            <color rgb="FF000000"/>
            <rFont val="Arial"/>
            <scheme val="minor"/>
          </rPr>
          <t>======
ID#AAABUnQaXok
usuario    (2023-07-06 21:09:24)
Registrar  en la etapa de monitoreo, los datos numéricos de cada variable integrada en la formula y sobre las cuales se calcula la medición para cada periodo</t>
        </r>
      </text>
    </comment>
    <comment ref="H33" authorId="0" shapeId="0" xr:uid="{00000000-0006-0000-2200-00001C000000}">
      <text>
        <r>
          <rPr>
            <sz val="10"/>
            <color rgb="FF000000"/>
            <rFont val="Arial"/>
            <scheme val="minor"/>
          </rPr>
          <t>======
ID#AAABUnQaXnE
usuario    (2023-07-06 21:09:24)
Registrar  en la etapa de monitoreo, el valor obtenido en la medición efectuada a partir de las variables definidas para el indicador.</t>
        </r>
      </text>
    </comment>
    <comment ref="A39" authorId="0" shapeId="0" xr:uid="{00000000-0006-0000-2200-00001E000000}">
      <text>
        <r>
          <rPr>
            <sz val="10"/>
            <color rgb="FF000000"/>
            <rFont val="Arial"/>
            <scheme val="minor"/>
          </rPr>
          <t>======
ID#AAABUnQaXuU
usuario    (2023-07-06 21:09:24)
Reporte Anual  :  En el  periodo  se presento un ##%%  (calculo coherente con la formula del, indicador)  , que representa un Aumento? Disminución? o Sostenibilidad? (orientación del indicador)  frente a la  META definida para la vigencia?? periodo???, soportado en ( describir evidencias, sobra las cuales se cuantifica  (coherentes con la fuente de datos registra la ficha y las variables que contiene la formula,)  disponibles para consulta el carpeta del servidor (XXXXXXXXXXXXXXXXXXXX)
DIFICULTADES y/o NOVEDADES  PARA LA MEDICIÓN (El reporte fue generado por el ente externo no en el primer semestre, sino en el segundo semestre de la vigencia siguiente, situación imprevista por la FUGA; lo que representa retrasos en la toma de decisiones para la identificación de  acm pertinentes,  no obstante se logro  y supero la meta planteada)
 El resultado en el periodo evaluado se ubica en CONDICIÓN -  SASTISFACTORIO,  100% (VERIFICAR RESULTADO DE LA MEDICIÓN CON EL  RANGO DE GESTIÓN -  SEMAFORO DE COLORES DE ESTA FICHA)  de acuerdo con los rangos establecidos  (VERIFICAR RESULTADO DE LA MEDICIÓN CON EL  RANGO DE GESTIÓN -  SEMAFORO DE COLORES DE ESTA FICHA) l resultado desfavorable, obedece a (XXXXXXXXXXXXXXXXXXXXX) por tanto se aplicaran las siguientes CORRECCIONES )XXXXXXXXXXXXXXXX),  y se documentará  ACCION CORRECTIVA N en el marco del Plan de Mejoramiento por procesos.
Evidencias  (de la medición del indicador para el periodo como de las Acción Correctivas),  disponibles para consulta el carpeta del servidor (XXXXXXXXXXXXXXXXXXXX)
Al  cierre del periodo, se concluye un cumplimiento de la gestión  con un promedio del ##%%?? calificado como CONDICION ?????. ,(VERIFICAR RESULTADO DE LA MEDICIÓN CON EL  RANGO DE GESTIÓN -  SEMAFORO DE COLORES DE ESTA FICHA) NO obstante se tomaron la acciones correctivas durante la vigencia (XXXXXXXXXXXXXX), que se presentaron al líder de proceso para la toma de decisiones.</t>
        </r>
      </text>
    </comment>
    <comment ref="A41" authorId="0" shapeId="0" xr:uid="{00000000-0006-0000-2200-000022000000}">
      <text>
        <r>
          <rPr>
            <sz val="10"/>
            <color rgb="FF000000"/>
            <rFont val="Arial"/>
            <scheme val="minor"/>
          </rPr>
          <t>======
ID#AAABUnQaXsI
usuario    (2023-07-06 21:09:23)
Define si el indicador requiere de una acción correctiva, corrección, teniendo en cuenta el cumplimiento de la meta. Si adopta una Acción Correctiva, la debe documentar de acuerdo a los lineamientos del Procedimiento Planes de Mejoramiento; si es una corrección debe registrar en la ficha del indicador la corrección a desarrollar y la fecha.</t>
        </r>
      </text>
    </comment>
  </commentList>
  <extLst>
    <ext xmlns:r="http://schemas.openxmlformats.org/officeDocument/2006/relationships" uri="GoogleSheetsCustomDataVersion2">
      <go:sheetsCustomData xmlns:go="http://customooxmlschemas.google.com/" r:id="rId1" roundtripDataSignature="AMtx7mho4GzLp9QzdTRhbwVsHnbpGkKgN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3" authorId="0" shapeId="0" xr:uid="{00000000-0006-0000-2700-00000E000000}">
      <text>
        <r>
          <rPr>
            <sz val="10"/>
            <color rgb="FF000000"/>
            <rFont val="Arial"/>
            <scheme val="minor"/>
          </rPr>
          <t>======
ID#AAAA0bw1vRE
usuario    (2023-07-06 21:09:23)
Circular a ficha campo nombre de indicador</t>
        </r>
      </text>
    </comment>
    <comment ref="G3" authorId="0" shapeId="0" xr:uid="{00000000-0006-0000-2700-000005000000}">
      <text>
        <r>
          <rPr>
            <sz val="10"/>
            <color rgb="FF000000"/>
            <rFont val="Arial"/>
            <scheme val="minor"/>
          </rPr>
          <t>======
ID#AAAA0cq0C7w
usuario    (2023-07-06 21:09:24)
Vincular a ficha de indicador , campos Forma de Presentación</t>
        </r>
      </text>
    </comment>
    <comment ref="H3" authorId="0" shapeId="0" xr:uid="{00000000-0006-0000-2700-00000A000000}">
      <text>
        <r>
          <rPr>
            <sz val="10"/>
            <color rgb="FF000000"/>
            <rFont val="Arial"/>
            <scheme val="minor"/>
          </rPr>
          <t>======
ID#AAAA0bw1v0A
usuario    (2023-07-06 21:09:23)
Vincular a ficha de indicador , campos Comportamiento del Indicador</t>
        </r>
      </text>
    </comment>
    <comment ref="I3" authorId="0" shapeId="0" xr:uid="{00000000-0006-0000-2700-000006000000}">
      <text>
        <r>
          <rPr>
            <sz val="10"/>
            <color rgb="FF000000"/>
            <rFont val="Arial"/>
            <scheme val="minor"/>
          </rPr>
          <t>======
ID#AAAA0cq0C2Y
usuario    (2023-07-06 21:09:24)
Vincular a ficha de indicador - campo Fórmula</t>
        </r>
      </text>
    </comment>
    <comment ref="K3" authorId="0" shapeId="0" xr:uid="{00000000-0006-0000-2700-000004000000}">
      <text>
        <r>
          <rPr>
            <sz val="10"/>
            <color rgb="FF000000"/>
            <rFont val="Arial"/>
            <scheme val="minor"/>
          </rPr>
          <t>======
ID#AAAA0cq0DCk
usuario    (2023-07-06 21:09:24)
Vincular a ficha de indicador campo condición</t>
        </r>
      </text>
    </comment>
    <comment ref="L3" authorId="0" shapeId="0" xr:uid="{00000000-0006-0000-2700-00000D000000}">
      <text>
        <r>
          <rPr>
            <sz val="10"/>
            <color rgb="FF000000"/>
            <rFont val="Arial"/>
            <scheme val="minor"/>
          </rPr>
          <t>======
ID#AAAA0bw1vU8
usuario    (2023-07-06 21:09:23)
Vincular a ficha de indicador campo condición</t>
        </r>
      </text>
    </comment>
    <comment ref="M3" authorId="0" shapeId="0" xr:uid="{00000000-0006-0000-2700-000008000000}">
      <text>
        <r>
          <rPr>
            <sz val="10"/>
            <color rgb="FF000000"/>
            <rFont val="Arial"/>
            <scheme val="minor"/>
          </rPr>
          <t>======
ID#AAAA0bw1v_0
usuario    (2023-07-06 21:09:24)
Vincular a ficha de indicador campo condición</t>
        </r>
      </text>
    </comment>
    <comment ref="N3" authorId="0" shapeId="0" xr:uid="{00000000-0006-0000-2700-000003000000}">
      <text>
        <r>
          <rPr>
            <sz val="10"/>
            <color rgb="FF000000"/>
            <rFont val="Arial"/>
            <scheme val="minor"/>
          </rPr>
          <t>======
ID#AAAA0cq0DJY
usuario    (2023-07-06 21:09:24)
Vincular a ficha de indicador campo  Frecuencia medición</t>
        </r>
      </text>
    </comment>
    <comment ref="O3" authorId="0" shapeId="0" xr:uid="{00000000-0006-0000-2700-000002000000}">
      <text>
        <r>
          <rPr>
            <sz val="10"/>
            <color rgb="FF000000"/>
            <rFont val="Arial"/>
            <scheme val="minor"/>
          </rPr>
          <t>======
ID#AAAA0cq0DTg
usuario    (2023-07-06 21:09:24)
Vincular a ficha de indicador campo  Frecuencia análisis</t>
        </r>
      </text>
    </comment>
    <comment ref="P3" authorId="0" shapeId="0" xr:uid="{00000000-0006-0000-2700-000009000000}">
      <text>
        <r>
          <rPr>
            <sz val="10"/>
            <color rgb="FF000000"/>
            <rFont val="Arial"/>
            <scheme val="minor"/>
          </rPr>
          <t>======
ID#AAAA0bw1v7A
usuario    (2023-07-06 21:09:24)
Vincular a datos de la ficha</t>
        </r>
      </text>
    </comment>
    <comment ref="N18" authorId="0" shapeId="0" xr:uid="{00000000-0006-0000-2700-00000B000000}">
      <text>
        <r>
          <rPr>
            <sz val="10"/>
            <color rgb="FF000000"/>
            <rFont val="Arial"/>
            <scheme val="minor"/>
          </rPr>
          <t>======
ID#AAAA0bw1vuc
Deisy Estupiñán    (2023-07-06 21:09:23)
(enero- diciembre)</t>
        </r>
      </text>
    </comment>
    <comment ref="O18" authorId="0" shapeId="0" xr:uid="{00000000-0006-0000-2700-000007000000}">
      <text>
        <r>
          <rPr>
            <sz val="10"/>
            <color rgb="FF000000"/>
            <rFont val="Arial"/>
            <scheme val="minor"/>
          </rPr>
          <t>======
ID#AAAA0cq0Czk
Deisy Estupiñán    (2023-07-06 21:09:24)
(primer semestre de la siguiente vigencia- APROX MAY-JUN)
Resultados sujetos a la medición de un ente externo</t>
        </r>
      </text>
    </comment>
    <comment ref="N19" authorId="0" shapeId="0" xr:uid="{00000000-0006-0000-2700-00000C000000}">
      <text>
        <r>
          <rPr>
            <sz val="10"/>
            <color rgb="FF000000"/>
            <rFont val="Arial"/>
            <scheme val="minor"/>
          </rPr>
          <t>======
ID#AAAA0bw1vpE
Deisy Estupiñán    (2023-07-06 21:09:23)
(enero y julio de cada año)</t>
        </r>
      </text>
    </comment>
    <comment ref="O19" authorId="0" shapeId="0" xr:uid="{00000000-0006-0000-2700-000001000000}">
      <text>
        <r>
          <rPr>
            <sz val="10"/>
            <color rgb="FF000000"/>
            <rFont val="Arial"/>
            <scheme val="minor"/>
          </rPr>
          <t>======
ID#AAAA0cq0Di4
Deisy Estupiñán    (2023-07-06 21:09:25)
( enero y julio de cada año)
Resultados sujetos a la medición de 3 línea OCI</t>
        </r>
      </text>
    </comment>
  </commentList>
  <extLst>
    <ext xmlns:r="http://schemas.openxmlformats.org/officeDocument/2006/relationships" uri="GoogleSheetsCustomDataVersion2">
      <go:sheetsCustomData xmlns:go="http://customooxmlschemas.google.com/" r:id="rId1" roundtripDataSignature="AMtx7mhwULv/n754vyNdF3vmxOg0RKjUf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2A00-000008000000}">
      <text>
        <r>
          <rPr>
            <sz val="10"/>
            <color rgb="FF000000"/>
            <rFont val="Arial"/>
            <scheme val="minor"/>
          </rPr>
          <t>======
ID#AAAA0cq0Des
usuario    (2023-07-06 21:09:25)
Selecciona de la lista desplegable,  marco de referencia sobre el cual se van a analizar los datos para definir el indicador: Proceso, Clave de Riesgo (consultar ficha de riesgos) , Proyecto  (Ver numeral Marco Referencia 5.5. de este documento)</t>
        </r>
      </text>
    </comment>
    <comment ref="K8" authorId="0" shapeId="0" xr:uid="{00000000-0006-0000-2A00-00000B000000}">
      <text>
        <r>
          <rPr>
            <sz val="10"/>
            <color rgb="FF000000"/>
            <rFont val="Arial"/>
            <scheme val="minor"/>
          </rPr>
          <t>======
ID#AAAA0cq0DRA
usuario    (2023-07-06 21:09:24)
Si el marco de referencia es Proceso y/o Riesgo, seleccione  de la lista desplegable,  el  nombre del proceso  correspondiente.</t>
        </r>
      </text>
    </comment>
    <comment ref="D11" authorId="0" shapeId="0" xr:uid="{00000000-0006-0000-2A00-000002000000}">
      <text>
        <r>
          <rPr>
            <sz val="10"/>
            <color rgb="FF000000"/>
            <rFont val="Arial"/>
            <scheme val="minor"/>
          </rPr>
          <t>======
ID#AAAA0cq0Dqc
usuario    (2023-07-06 21:09:25)
Sujeto: que puede incluir la unidad de medida (p.ej. porcentaje, número, etc.)
Verbo en participio: que indique claramente lo que se quiere medir. Este es el objeto de la medición, la cual se debe relacionar con los resultados o los productos que se definieron.
Numero de estímulos + entregados</t>
        </r>
      </text>
    </comment>
    <comment ref="A12" authorId="0" shapeId="0" xr:uid="{00000000-0006-0000-2A00-00000F000000}">
      <text>
        <r>
          <rPr>
            <sz val="10"/>
            <color rgb="FF000000"/>
            <rFont val="Arial"/>
            <scheme val="minor"/>
          </rPr>
          <t>======
ID#AAAA0cq0DL0
usuario    (2023-07-06 21:09:24)
Consulte la 
Tabla 1:Matriz de correlación  elementos, clases y tipologías
. 
Si el marco de referencia es Proceso y/o Riesgo, seleccione  de la lista desplegable, la posición del indicador que va a identificar,</t>
        </r>
      </text>
    </comment>
    <comment ref="T12" authorId="0" shapeId="0" xr:uid="{00000000-0006-0000-2A00-000027000000}">
      <text>
        <r>
          <rPr>
            <sz val="10"/>
            <color rgb="FF000000"/>
            <rFont val="Arial"/>
            <scheme val="minor"/>
          </rPr>
          <t>======
ID#AAAA0bw1vpI
usuario    (2023-07-06 21:09:23)
Los indicadores de economía permiten medir la capacidad de las
entidades para producir, administrar, focalizar y destinar los recursos
financieros disponibles de la forma más conveniente y adecuada,
atendiendo a los requerimientos de los distintos programas en pro
de cumplir con los objetivos planteados. Un grupo importante de
indicadores de economía es aquellos que relacionan el valor de los
recursos financieros empleados en la provisión de bienes y servicios
con los gastos administrativos incurridos por la entidad.</t>
        </r>
      </text>
    </comment>
    <comment ref="U12" authorId="0" shapeId="0" xr:uid="{00000000-0006-0000-2A00-000022000000}">
      <text>
        <r>
          <rPr>
            <sz val="10"/>
            <color rgb="FF000000"/>
            <rFont val="Arial"/>
            <scheme val="minor"/>
          </rPr>
          <t>======
ID#AAAA0bw1v2Y
usuario    (2023-07-06 21:09:24)
relación entre el resultado alcanzado y los recursos
utilizados</t>
        </r>
      </text>
    </comment>
    <comment ref="V12" authorId="0" shapeId="0" xr:uid="{00000000-0006-0000-2A00-000021000000}">
      <text>
        <r>
          <rPr>
            <sz val="10"/>
            <color rgb="FF000000"/>
            <rFont val="Arial"/>
            <scheme val="minor"/>
          </rPr>
          <t>======
ID#AAAA0bw1wBY
usuario    (2023-07-06 21:09:24)
grado en el que se realizan las actividades planeadas y
se logran los resultados planeados</t>
        </r>
      </text>
    </comment>
    <comment ref="W12" authorId="0" shapeId="0" xr:uid="{00000000-0006-0000-2A00-000001000000}">
      <text>
        <r>
          <rPr>
            <sz val="10"/>
            <color rgb="FF000000"/>
            <rFont val="Arial"/>
            <scheme val="minor"/>
          </rPr>
          <t>======
ID#AAAA0cq0Du8
usuario    (2023-07-06 21:09:25)
medida en que la gestión permite el logro de los
resultados planeados con un manejo óptimo de los recursos
involucran la eficiencia y la
eficacia, es decir “el logro de los resultados
programados en el tiempo y con los costos
más razonables posibles”
Buscan
identificar los cambios en la población objetivo luego de implementados ciertos programas, proyectos o haber recibido
ciertos bienes o servicios, lo que significa que la medición se puede tornarse compleja y costosa, ya que requiere del
establecimiento de acciones, tales como la creación de grupos de control, encuestas de opinión, metodologías de análisis</t>
        </r>
      </text>
    </comment>
    <comment ref="X12" authorId="0" shapeId="0" xr:uid="{00000000-0006-0000-2A00-000007000000}">
      <text>
        <r>
          <rPr>
            <sz val="10"/>
            <color rgb="FF000000"/>
            <rFont val="Arial"/>
            <scheme val="minor"/>
          </rPr>
          <t>======
ID#AAAA0cq0Dfw
usuario    (2023-07-06 21:09:25)
relacionados con la prestación del servicio:, CRITERIOS: 
Oportunidad; accesibilidad= cobertura; Percepción usuarios; Precisión=defectos. fallas</t>
        </r>
      </text>
    </comment>
    <comment ref="A13" authorId="0" shapeId="0" xr:uid="{00000000-0006-0000-2A00-00002D000000}">
      <text>
        <r>
          <rPr>
            <sz val="10"/>
            <color rgb="FF000000"/>
            <rFont val="Arial"/>
            <scheme val="minor"/>
          </rPr>
          <t>======
ID#AAAA0bw1vUs
usuario    (2023-07-06 21:09:23)
Consulte la 
Tabla 1:Matriz de correlación  elementos, clases y tipologías
. 
Si el marco de referencia es Proceso y/o Riesgo, seleccione  de la lista desplegable, el tipo de indicador de acuerdo a la descripción del instructivo</t>
        </r>
      </text>
    </comment>
    <comment ref="D13" authorId="0" shapeId="0" xr:uid="{00000000-0006-0000-2A00-00001F000000}">
      <text>
        <r>
          <rPr>
            <sz val="10"/>
            <color rgb="FF000000"/>
            <rFont val="Arial"/>
            <scheme val="minor"/>
          </rPr>
          <t>======
ID#AAAA0cq0Cp0
usuario    (2023-07-06 21:09:24)
Escoger de la lista desplegable</t>
        </r>
      </text>
    </comment>
    <comment ref="K13" authorId="0" shapeId="0" xr:uid="{00000000-0006-0000-2A00-000017000000}">
      <text>
        <r>
          <rPr>
            <sz val="10"/>
            <color rgb="FF000000"/>
            <rFont val="Arial"/>
            <scheme val="minor"/>
          </rPr>
          <t>======
ID#AAAA0cq0C7E
usuario    (2023-07-06 21:09:24)
Expresa dónde se originan los datos y dónde están almacenados.</t>
        </r>
      </text>
    </comment>
    <comment ref="R13" authorId="0" shapeId="0" xr:uid="{00000000-0006-0000-2A00-000011000000}">
      <text>
        <r>
          <rPr>
            <sz val="10"/>
            <color rgb="FF000000"/>
            <rFont val="Arial"/>
            <scheme val="minor"/>
          </rPr>
          <t>======
ID#AAAA0cq0DG8
usuario    (2023-07-06 21:09:24)
se refieren al manejo de los recursos
con los que cuenta una entidad para adelantar un proceso, y van
desde el capital físico y financiero hasta los referentes al talento
humano.</t>
        </r>
      </text>
    </comment>
    <comment ref="D14" authorId="0" shapeId="0" xr:uid="{00000000-0006-0000-2A00-000025000000}">
      <text>
        <r>
          <rPr>
            <sz val="10"/>
            <color rgb="FF000000"/>
            <rFont val="Arial"/>
            <scheme val="minor"/>
          </rPr>
          <t>======
ID#AAAA0bw1vqo
usuario    (2023-07-06 21:09:23)
es la expresión simple de una cantidad. Representa la suma de casos
que comparten un determinado atributo, en el caso de variables cualitativas, o
de cantidades o valores imputados a cada producto, cuando se trata de variables
cuantitativas. (Ejemplo: número total de informes preliminares en la vigencia
actual).</t>
        </r>
      </text>
    </comment>
    <comment ref="G14" authorId="0" shapeId="0" xr:uid="{00000000-0006-0000-2A00-000023000000}">
      <text>
        <r>
          <rPr>
            <sz val="10"/>
            <color rgb="FF000000"/>
            <rFont val="Arial"/>
            <scheme val="minor"/>
          </rPr>
          <t>======
ID#AAAA0bw1vss
usuario    (2023-07-06 21:09:23)
Cuando el indicador es el resultado de la relación de dos variables que están expresadas en mediciones diferentes (Ejemplo: Índice de utilización vehicular general= (Cantidad de carga movilizada / Número total de vehículos de carga por configuración) , muestra la forma en que se utilizan, los vehículos dentro del proceso de movilización de mercancías.</t>
        </r>
      </text>
    </comment>
    <comment ref="K14" authorId="0" shapeId="0" xr:uid="{00000000-0006-0000-2A00-000018000000}">
      <text>
        <r>
          <rPr>
            <sz val="10"/>
            <color rgb="FF000000"/>
            <rFont val="Arial"/>
            <scheme val="minor"/>
          </rPr>
          <t>======
ID#AAAA0cq0C6s
usuario    (2023-07-06 21:09:24)
Cuando el indicador se expresa en variables que están expresadas en la misma unidad de medición: Expresa una cantidad como un número de partes por cien unidades.
Es una relación de una cantidad con respecto a otra (o razón), multiplicada por
100. (Ejemplo: el número compras efectuadas en la vigencia / el número total de
compras a realizar en la vigencia 2010 X 100%).</t>
        </r>
      </text>
    </comment>
    <comment ref="L14" authorId="0" shapeId="0" xr:uid="{00000000-0006-0000-2A00-00000E000000}">
      <text>
        <r>
          <rPr>
            <sz val="10"/>
            <color rgb="FF000000"/>
            <rFont val="Arial"/>
            <scheme val="minor"/>
          </rPr>
          <t>======
ID#AAAA0cq0DMQ
usuario    (2023-07-06 21:09:24)
Para fines de comparación estadística, el promedio es una cantidad que ha sido "normalizada" según el tamaño o número de miembros de la población; esto es, expresa la cantidad acumulada de los valores de todas las observaciones con relación a una unidad de observación. El promedio, o media aritmética, permite representar una distribución de una variable cuantitativa (es decir que califican la cantidad de un atributo) mediante un valor único y se obtiene mediante la siguiente fórmula:
X= Y / N
donde X= promedio, Y= suma de los valores de todos los casos, N= el número total de casos.</t>
        </r>
      </text>
    </comment>
    <comment ref="R14" authorId="0" shapeId="0" xr:uid="{00000000-0006-0000-2A00-00001E000000}">
      <text>
        <r>
          <rPr>
            <sz val="10"/>
            <color rgb="FF000000"/>
            <rFont val="Arial"/>
            <scheme val="minor"/>
          </rPr>
          <t>======
ID#AAAA0cq0CqQ
usuario    (2023-07-06 21:09:24)
etapa programada dentro de la administración de las actividades
que permiten ejecutar y adelantar el que habíamos denominado
proceso de producción de los diferentes bienes o servicios ofrecidos
por la entidad,</t>
        </r>
      </text>
    </comment>
    <comment ref="D15" authorId="0" shapeId="0" xr:uid="{00000000-0006-0000-2A00-00000D000000}">
      <text>
        <r>
          <rPr>
            <sz val="10"/>
            <color rgb="FF000000"/>
            <rFont val="Arial"/>
            <scheme val="minor"/>
          </rPr>
          <t>======
ID#AAAA0cq0DNc
usuario    (2023-07-06 21:09:24)
- Acumulado: Mide los avances de un periodo, y para el siguiente incluye (o suma) los avances obtenidos en periodos anteriores 
- Aumento - Flujo: Los resultados de un año, no se acumulan con los del siguiente. En este caso, se brinda mayor importancia al avance que se obtenga en el último año del cuatrienio 
- Mantenimiento (stock); Busca que se mantenga un resultado que se tiene a una fecha determinada 
- Reducción: Busca que se disminuyan los valores en el tiempo</t>
        </r>
      </text>
    </comment>
    <comment ref="R15" authorId="0" shapeId="0" xr:uid="{00000000-0006-0000-2A00-000028000000}">
      <text>
        <r>
          <rPr>
            <sz val="10"/>
            <color rgb="FF000000"/>
            <rFont val="Arial"/>
            <scheme val="minor"/>
          </rPr>
          <t>======
ID#AAAA0bw1vkE
usuario    (2023-07-06 21:09:23)
muestra los bienes y servicios de manera cuantitativa
producidos y provistos por la organización</t>
        </r>
      </text>
    </comment>
    <comment ref="Y15" authorId="0" shapeId="0" xr:uid="{00000000-0006-0000-2A00-000013000000}">
      <text>
        <r>
          <rPr>
            <sz val="10"/>
            <color rgb="FF000000"/>
            <rFont val="Arial"/>
            <scheme val="minor"/>
          </rPr>
          <t>======
ID#AAAA0cq0DEI
usuario    (2023-07-06 21:09:24)
muestra los bienes y servicios de manera cuantitativa
producidos y provistos por la organización</t>
        </r>
      </text>
    </comment>
    <comment ref="D16" authorId="0" shapeId="0" xr:uid="{00000000-0006-0000-2A00-000005000000}">
      <text>
        <r>
          <rPr>
            <sz val="10"/>
            <color rgb="FF000000"/>
            <rFont val="Arial"/>
            <scheme val="minor"/>
          </rPr>
          <t>======
ID#AAAA0cq0DkM
usuario    (2023-07-06 21:09:25)
se distribuye la meta en los periodos de medición, y se espera se  aumentan en el tiempo, sin embargo,   no se acumulan las mediciones  con los del siguiente periodo</t>
        </r>
      </text>
    </comment>
    <comment ref="G16" authorId="0" shapeId="0" xr:uid="{00000000-0006-0000-2A00-000024000000}">
      <text>
        <r>
          <rPr>
            <sz val="10"/>
            <color rgb="FF000000"/>
            <rFont val="Arial"/>
            <scheme val="minor"/>
          </rPr>
          <t>======
ID#AAAA0bw1vrI
usuario    (2023-07-06 21:09:23)
se espera se mantenga el resultado en cada periodo de medición de acuerdo a la meta</t>
        </r>
      </text>
    </comment>
    <comment ref="K16" authorId="0" shapeId="0" xr:uid="{00000000-0006-0000-2A00-00001B000000}">
      <text>
        <r>
          <rPr>
            <sz val="10"/>
            <color rgb="FF000000"/>
            <rFont val="Arial"/>
            <scheme val="minor"/>
          </rPr>
          <t>======
ID#AAAA0cq0Cwk
usuario    (2023-07-06 21:09:24)
Busca que se disminuyan los valores en el tiempo</t>
        </r>
      </text>
    </comment>
    <comment ref="L16" authorId="0" shapeId="0" xr:uid="{00000000-0006-0000-2A00-000012000000}">
      <text>
        <r>
          <rPr>
            <sz val="10"/>
            <color rgb="FF000000"/>
            <rFont val="Arial"/>
            <scheme val="minor"/>
          </rPr>
          <t>======
ID#AAAA0cq0DEo
usuario    (2023-07-06 21:09:24)
se distribuye la meta en los periodos de medición, la opción mide  los avances de un periodo, y para el siguiente incluye (o suma) los avances obtenidos en periodos anteriores</t>
        </r>
      </text>
    </comment>
    <comment ref="R16" authorId="0" shapeId="0" xr:uid="{00000000-0006-0000-2A00-000003000000}">
      <text>
        <r>
          <rPr>
            <sz val="10"/>
            <color rgb="FF000000"/>
            <rFont val="Arial"/>
            <scheme val="minor"/>
          </rPr>
          <t>======
ID#AAAA0cq0Dm8
usuario    (2023-07-06 21:09:25)
evidencian los cambios que se generan en los
ciudadanos una vez recibidos los bienes o servicios</t>
        </r>
      </text>
    </comment>
    <comment ref="Y16" authorId="0" shapeId="0" xr:uid="{00000000-0006-0000-2A00-000004000000}">
      <text>
        <r>
          <rPr>
            <sz val="10"/>
            <color rgb="FF000000"/>
            <rFont val="Arial"/>
            <scheme val="minor"/>
          </rPr>
          <t>======
ID#AAAA0cq0DlA
usuario    (2023-07-06 21:09:25)
evidencian los cambios que se generan en los
ciudadanos una vez recibidos los bienes o servicios</t>
        </r>
      </text>
    </comment>
    <comment ref="D17" authorId="0" shapeId="0" xr:uid="{00000000-0006-0000-2A00-00002A000000}">
      <text>
        <r>
          <rPr>
            <sz val="10"/>
            <color rgb="FF000000"/>
            <rFont val="Arial"/>
            <scheme val="minor"/>
          </rPr>
          <t>======
ID#AAAA0bw1vZ0
usuario    (2023-07-06 21:09:23)
Información que describe la situación previa a una intervención y con la cual es posible hacer seguimiento a un objetivo, proceso o proyecto o efectuar comparaciones relacionadas. En otras palabras, corresponde a la valoración del diagnóstico inicial del indicador.</t>
        </r>
      </text>
    </comment>
    <comment ref="R17" authorId="0" shapeId="0" xr:uid="{00000000-0006-0000-2A00-000029000000}">
      <text>
        <r>
          <rPr>
            <sz val="10"/>
            <color rgb="FF000000"/>
            <rFont val="Arial"/>
            <scheme val="minor"/>
          </rPr>
          <t>======
ID#AAAA0bw1viw
usuario    (2023-07-06 21:09:23)
evidencian el cambio en las condiciones objetivas que
se intervinieron, esto es, si en realidad se dio solución a los
problemas o satisfacción a las necesidades, gracias a la gestión
de la organización</t>
        </r>
      </text>
    </comment>
    <comment ref="Y17" authorId="0" shapeId="0" xr:uid="{00000000-0006-0000-2A00-000014000000}">
      <text>
        <r>
          <rPr>
            <sz val="10"/>
            <color rgb="FF000000"/>
            <rFont val="Arial"/>
            <scheme val="minor"/>
          </rPr>
          <t>======
ID#AAAA0cq0DBs
usuario    (2023-07-06 21:09:24)
evidencian el cambio en las condiciones objetivas que
se intervinieron, esto es, si en realidad se dio solución a los
problemas o satisfacción a las necesidades, gracias a la gestión
de la organización</t>
        </r>
      </text>
    </comment>
    <comment ref="A25" authorId="0" shapeId="0" xr:uid="{00000000-0006-0000-2A00-00001D000000}">
      <text>
        <r>
          <rPr>
            <sz val="10"/>
            <color rgb="FF000000"/>
            <rFont val="Arial"/>
            <scheme val="minor"/>
          </rPr>
          <t>======
ID#AAAA0cq0CqU
usuario    (2023-07-06 21:09:24)
- Tomar del NOMBRE,   el verbo +  sujeto                 
- Invertir  su orden y el verbo se conjuga en participio.
- Se incluyen elementos de la fase descriptiva del  sujeto que den cuenta de la localización, periodo de tiempo o incluso el nombre específico de la intervención pública asociada.   
- No se deben incluir elementos cuantitativos del objetivo, ya que estos únicamente sirven como referencia para identificar la meta o el valor objetivo del indicador en la vigencia</t>
        </r>
      </text>
    </comment>
    <comment ref="A26" authorId="0" shapeId="0" xr:uid="{00000000-0006-0000-2A00-000026000000}">
      <text>
        <r>
          <rPr>
            <sz val="10"/>
            <color rgb="FF000000"/>
            <rFont val="Arial"/>
            <scheme val="minor"/>
          </rPr>
          <t>======
ID#AAAA0bw1vpM
usuario    (2023-07-06 21:09:23)
Las variables, una vez identificadas, deben ser definidas con la mayor rigurosidad posible asignándole un sentido claro, para evitar que se originen ambigüedades y discusiones sobre sus resultados.  En este campo se deben Identificar las variables de la formula (los datos comparables)  y explicar cómo se cuantifica y soporta a medición de cada variable.</t>
        </r>
      </text>
    </comment>
    <comment ref="D26" authorId="0" shapeId="0" xr:uid="{00000000-0006-0000-2A00-000016000000}">
      <text>
        <r>
          <rPr>
            <sz val="10"/>
            <color rgb="FF000000"/>
            <rFont val="Arial"/>
            <scheme val="minor"/>
          </rPr>
          <t>======
ID#AAAA0cq0C84
por ejemplo    (2023-07-06 21:09:24)
Variable:  Estímulos entregados: Se contabilizan las ordenes de pago realizadas efectuadas sobre los estimulo entregados 
Variable:  Estímulos otorgados: Se contabilizan los actos administrativos que aprueba los estímulos  (otorgados)</t>
        </r>
      </text>
    </comment>
    <comment ref="D27" authorId="0" shapeId="0" xr:uid="{00000000-0006-0000-2A00-00000C000000}">
      <text>
        <r>
          <rPr>
            <sz val="10"/>
            <color rgb="FF000000"/>
            <rFont val="Arial"/>
            <scheme val="minor"/>
          </rPr>
          <t>======
ID#AAAA0cq0DO8
usuario    (2023-07-06 21:09:24)
Indica la periodicidad con la que recolecta los datos  y cuantifica el indicador,)</t>
        </r>
      </text>
    </comment>
    <comment ref="L27" authorId="0" shapeId="0" xr:uid="{00000000-0006-0000-2A00-000020000000}">
      <text>
        <r>
          <rPr>
            <sz val="10"/>
            <color rgb="FF000000"/>
            <rFont val="Arial"/>
            <scheme val="minor"/>
          </rPr>
          <t>======
ID#AAAA0cq0Cls
usuario    (2023-07-06 21:09:24)
Indica la periodicidad para describir el significado del resultado del indicador. (Ejemplo: La frecuencia de medición puede darse mensual y el análisis se puede realizar trimestral)</t>
        </r>
      </text>
    </comment>
    <comment ref="A28" authorId="0" shapeId="0" xr:uid="{00000000-0006-0000-2A00-00002E000000}">
      <text>
        <r>
          <rPr>
            <sz val="10"/>
            <color rgb="FF000000"/>
            <rFont val="Arial"/>
            <scheme val="minor"/>
          </rPr>
          <t>======
ID#AAAA0bw1vUc
usuario    (2023-07-06 21:09:23)
Definir los valores máximos o mínimos que permitan mantener al indicador en condiciones de control y faciliten el uso de alertas.</t>
        </r>
      </text>
    </comment>
    <comment ref="A31" authorId="0" shapeId="0" xr:uid="{00000000-0006-0000-2A00-00001C000000}">
      <text>
        <r>
          <rPr>
            <sz val="10"/>
            <color rgb="FF000000"/>
            <rFont val="Arial"/>
            <scheme val="minor"/>
          </rPr>
          <t>======
ID#AAAA0cq0CtY
usuario    (2023-07-06 21:09:24)
Refleja el valor obtenido en la medición efectuada a partir de las variables definidas para el indicador</t>
        </r>
      </text>
    </comment>
    <comment ref="A32" authorId="0" shapeId="0" xr:uid="{00000000-0006-0000-2A00-00000A000000}">
      <text>
        <r>
          <rPr>
            <sz val="10"/>
            <color rgb="FF000000"/>
            <rFont val="Arial"/>
            <scheme val="minor"/>
          </rPr>
          <t>======
ID#AAAA0cq0DV8
usuario    (2023-07-06 21:09:24)
se cuantifican periódicamente los datos, y se agregan gradualmente a la anualidad</t>
        </r>
      </text>
    </comment>
    <comment ref="A33" authorId="0" shapeId="0" xr:uid="{00000000-0006-0000-2A00-000009000000}">
      <text>
        <r>
          <rPr>
            <sz val="10"/>
            <color rgb="FF000000"/>
            <rFont val="Arial"/>
            <scheme val="minor"/>
          </rPr>
          <t>======
ID#AAAA0cq0Dbs
usuario    (2023-07-06 21:09:25)
Debe estar relacionado con la frecuencia de medición establecida. (Ejemplo: la frecuencia de medición es mensual, entonces el periodo reportado corresponderá a cada mes del año de reporte).</t>
        </r>
      </text>
    </comment>
    <comment ref="B33" authorId="0" shapeId="0" xr:uid="{00000000-0006-0000-2A00-00001A000000}">
      <text>
        <r>
          <rPr>
            <sz val="10"/>
            <color rgb="FF000000"/>
            <rFont val="Arial"/>
            <scheme val="minor"/>
          </rPr>
          <t>======
ID#AAAA0cq0Cys
usuario    (2023-07-06 21:09:24)
Es el  valor objetivo del indicador en el tiempo. Se diligencia en la etapa de formulación del indicador e indica lo que se desea alcanzar. (Ejemplo: Anualidad), en esta sección, se desagrega la meta programada en cada periodo de medición y se totaliza la meta anual que se desea alcanzar.</t>
        </r>
      </text>
    </comment>
    <comment ref="C33" authorId="0" shapeId="0" xr:uid="{00000000-0006-0000-2A00-00002B000000}">
      <text>
        <r>
          <rPr>
            <sz val="10"/>
            <color rgb="FF000000"/>
            <rFont val="Arial"/>
            <scheme val="minor"/>
          </rPr>
          <t>======
ID#AAAA0bw1vYE
usuario    (2023-07-06 21:09:23)
usuario:: Registrar  en la etapa de monitoreo, los datos numéricos de cada variable integrada en la formula y sobre las cuales se calcula la medición para cada periodo</t>
        </r>
      </text>
    </comment>
    <comment ref="D33" authorId="0" shapeId="0" xr:uid="{00000000-0006-0000-2A00-00002C000000}">
      <text>
        <r>
          <rPr>
            <sz val="10"/>
            <color rgb="FF000000"/>
            <rFont val="Arial"/>
            <scheme val="minor"/>
          </rPr>
          <t>======
ID#AAAA0bw1vV4
usuario    (2023-07-06 21:09:23)
Registrar  en la etapa de monitoreo, los datos numéricos de cada variable integrada en la formula y sobre las cuales se calcula la medición para cada periodo</t>
        </r>
      </text>
    </comment>
    <comment ref="E33" authorId="0" shapeId="0" xr:uid="{00000000-0006-0000-2A00-000019000000}">
      <text>
        <r>
          <rPr>
            <sz val="10"/>
            <color rgb="FF000000"/>
            <rFont val="Arial"/>
            <scheme val="minor"/>
          </rPr>
          <t>======
ID#AAAA0cq0Cy0
usuario    (2023-07-06 21:09:24)
Registrar  en la etapa de monitoreo, los datos numéricos de cada variable integrada en la formula y sobre las cuales se calcula la medición para cada periodo</t>
        </r>
      </text>
    </comment>
    <comment ref="F33" authorId="0" shapeId="0" xr:uid="{00000000-0006-0000-2A00-000010000000}">
      <text>
        <r>
          <rPr>
            <sz val="10"/>
            <color rgb="FF000000"/>
            <rFont val="Arial"/>
            <scheme val="minor"/>
          </rPr>
          <t>======
ID#AAAA0cq0DHw
usuario    (2023-07-06 21:09:24)
Registrar  en la etapa de monitoreo, el valor obtenido en la medición efectuada a partir de las variables definidas para el indicador.</t>
        </r>
      </text>
    </comment>
    <comment ref="A41" authorId="0" shapeId="0" xr:uid="{00000000-0006-0000-2A00-000006000000}">
      <text>
        <r>
          <rPr>
            <sz val="10"/>
            <color rgb="FF000000"/>
            <rFont val="Arial"/>
            <scheme val="minor"/>
          </rPr>
          <t>======
ID#AAAA0cq0DgE
usuario    (2023-07-06 21:09:25)
Reporte Anual  :  En el  periodo  se presento un ##%%  (calculo coherente con la formula del, indicador)  , que representa un Aumento? Disminución? o Sostenibilidad? (orientación del indicador)  frente a la  META definida para la vigencia?? periodo???, soportado en ( describir evidencias, sobra las cuales se cuantifica  (coherentes con la fuente de datos registra la ficha y las variables que contiene la formula,)  disponibles para consulta el carpeta del servidor (XXXXXXXXXXXXXXXXXXXX)
DIFICULTADES y/o NOVEDADES  PARA LA MEDICIÓN (El reporte fue generado por el ente externo no en el primer semestre, sino en el segundo semestre de la vigencia siguiente, situación imprevista por la FUGA; lo que representa retrasos en la toma de decisiones para la identificación de  acm pertinentes,  no obstante se logro  y supero la meta planteada)
 El resultado en el periodo evaluado se ubica en CONDICIÓN -  SASTISFACTORIO,  100% (VERIFICAR RESULTADO DE LA MEDICIÓN CON EL  RANGO DE GESTIÓN -  SEMAFORO DE COLORES DE ESTA FICHA)  de acuerdo con los rangos establecidos  (VERIFICAR RESULTADO DE LA MEDICIÓN CON EL  RANGO DE GESTIÓN -  SEMAFORO DE COLORES DE ESTA FICHA) l resultado desfavorable, obedece a (XXXXXXXXXXXXXXXXXXXXX) por tanto se aplicaran las siguientes CORRECCIONES )XXXXXXXXXXXXXXXX),  y se documentará  ACCION CORRECTIVA N en el marco del Plan de Mejoramiento por procesos.
Evidencias  (de la medición del indicador para el periodo como de las Acción Correctivas),  disponibles para consulta el carpeta del servidor (XXXXXXXXXXXXXXXXXXXX)
Al  cierre del periodo, se concluye un cumplimiento de la gestión  con un promedio del ##%%?? calificado como CONDICION ?????. ,(VERIFICAR RESULTADO DE LA MEDICIÓN CON EL  RANGO DE GESTIÓN -  SEMAFORO DE COLORES DE ESTA FICHA) NO obstante se tomaron la acciones correctivas durante la vigencia (XXXXXXXXXXXXXX), que se presentaron al líder de proceso para la toma de decisiones.</t>
        </r>
      </text>
    </comment>
    <comment ref="A43" authorId="0" shapeId="0" xr:uid="{00000000-0006-0000-2A00-000015000000}">
      <text>
        <r>
          <rPr>
            <sz val="10"/>
            <color rgb="FF000000"/>
            <rFont val="Arial"/>
            <scheme val="minor"/>
          </rPr>
          <t>======
ID#AAAA0cq0DAI
usuario    (2023-07-06 21:09:24)
Define si el indicador requiere de una acción correctiva, corrección, teniendo en cuenta el cumplimiento de la meta. Si adopta una Acción Correctiva, la debe documentar de acuerdo a los lineamientos del Procedimiento Planes de Mejoramiento; si es una corrección debe registrar en la ficha del indicador la corrección a desarrollar y la fecha.</t>
        </r>
      </text>
    </comment>
  </commentList>
  <extLst>
    <ext xmlns:r="http://schemas.openxmlformats.org/officeDocument/2006/relationships" uri="GoogleSheetsCustomDataVersion2">
      <go:sheetsCustomData xmlns:go="http://customooxmlschemas.google.com/" r:id="rId1" roundtripDataSignature="AMtx7mhIyP0Ex2iqWeGbVEADhizCfp2dbQ=="/>
    </ext>
  </extLst>
</comments>
</file>

<file path=xl/sharedStrings.xml><?xml version="1.0" encoding="utf-8"?>
<sst xmlns="http://schemas.openxmlformats.org/spreadsheetml/2006/main" count="7058" uniqueCount="896">
  <si>
    <t>PRIMERA LINEA DE DEFENSA</t>
  </si>
  <si>
    <t>ALINEACION ESTRATEGICA</t>
  </si>
  <si>
    <t xml:space="preserve">OBJETIVO ESTRATEGICO </t>
  </si>
  <si>
    <t>5. Consolidar modelos de gestión a partir del desarrollo de las capacidades del talento humano y la optimización de los recursos tecnológicos, físicos y financieros para dar respuesta eficaz a las necesidades de la ciudadanía y los grupos de valor.</t>
  </si>
  <si>
    <t xml:space="preserve">MARCO DE REFERENCIA </t>
  </si>
  <si>
    <t>Clave Riesgo</t>
  </si>
  <si>
    <t>NOMBRE PROCESO</t>
  </si>
  <si>
    <t>Planeación</t>
  </si>
  <si>
    <t>INFORMACION DEL INDICADOR</t>
  </si>
  <si>
    <t>Tabla 1:Matriz de correlación  posición, clases y tipologías</t>
  </si>
  <si>
    <t>NOMBRE DEL INDICADOR</t>
  </si>
  <si>
    <t xml:space="preserve">Porcentaje de cumplimiento de propósitos institucionales
</t>
  </si>
  <si>
    <t xml:space="preserve">POSICION CADENA VALOR  
</t>
  </si>
  <si>
    <t>CLASES =</t>
  </si>
  <si>
    <t xml:space="preserve"> Desempeño
</t>
  </si>
  <si>
    <t xml:space="preserve"> Resultado
</t>
  </si>
  <si>
    <t xml:space="preserve">POSICION EN LA CADENA DE VALOR </t>
  </si>
  <si>
    <t>Productos (Pd)</t>
  </si>
  <si>
    <t>TIPOLOGIAS =</t>
  </si>
  <si>
    <t>Economía</t>
  </si>
  <si>
    <t xml:space="preserve">Eficiencia </t>
  </si>
  <si>
    <t xml:space="preserve">Eficacia </t>
  </si>
  <si>
    <t>Efectividad=Impacto</t>
  </si>
  <si>
    <t xml:space="preserve">Calidad </t>
  </si>
  <si>
    <t>TIPO DE INDICADOR</t>
  </si>
  <si>
    <t>FUENTE DE DATOS</t>
  </si>
  <si>
    <t>Ver Plan Estratégico Institucional - Plan de Acción Institucional - SEGPLAN</t>
  </si>
  <si>
    <t xml:space="preserve">INSUMOS </t>
  </si>
  <si>
    <t>x</t>
  </si>
  <si>
    <t>NA</t>
  </si>
  <si>
    <t>FORMA DE PRESENTACIÓN</t>
  </si>
  <si>
    <t>El indicador se mide de manera trimestral acorde con los seguimientos realizados en SEGPLAN y acorde con las proyecciones del Plan de Acciones institucional para cada periodo</t>
  </si>
  <si>
    <t>PROCESOS=ACTIVIDADES</t>
  </si>
  <si>
    <t>ORIENTACION DEL INDICADOR</t>
  </si>
  <si>
    <t>PRODUCTOS</t>
  </si>
  <si>
    <t>Aumento</t>
  </si>
  <si>
    <t>Mantenimiento</t>
  </si>
  <si>
    <t xml:space="preserve">Reducción </t>
  </si>
  <si>
    <t>Acumulado</t>
  </si>
  <si>
    <t>RESULTADOS</t>
  </si>
  <si>
    <t xml:space="preserve">LINEA BASE </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</si>
  <si>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2024: 92%</t>
    </r>
  </si>
  <si>
    <t>IMPACTOS</t>
  </si>
  <si>
    <t>Vigencia</t>
  </si>
  <si>
    <t>Se registra el valor mantenido con corte al año 2024 según Plan de Acción Institucional y SEGPLAN</t>
  </si>
  <si>
    <t>Dato</t>
  </si>
  <si>
    <t>FORMULA DE CÁLCULO</t>
  </si>
  <si>
    <t>Promedio de los porcentajes de avance de ejecución presupuestal y de avance de metas de proyectos de inversión.</t>
  </si>
  <si>
    <t>DESCRIPCIÓN DE VARIABLES</t>
  </si>
  <si>
    <t xml:space="preserve">
Insumos: Ejecución presupuestal al corte del trimestre del reporte, reporte de avance de metas en SEGPLAN y Reporte de Seguimiento del Plan de Acción Institucional  al corte del trimestre.
Variable 1. Promedio de los porcentajes de avance de ejecución presupuestal y ejecución física OBTENIDO al corte por meta proyecto de inversión (Ejecución Presupuestal + SEGPLAN) 
Variable 2. Promedio de los porcentajes de avance de ejecución presupuestal y ejecución física ESPERADO al corte por meta proyecto de inversión.</t>
  </si>
  <si>
    <t>FRECUENCIA DE MEDICIÓN</t>
  </si>
  <si>
    <t>Trimestral</t>
  </si>
  <si>
    <t>FRECUENCIA DE ANÁLISIS</t>
  </si>
  <si>
    <t>RANGOS DE ACEPTACION</t>
  </si>
  <si>
    <t>CONDICIÓN SATISFACTORIA</t>
  </si>
  <si>
    <t>CONDICIÓN NORMAL</t>
  </si>
  <si>
    <t>CONDICIÓN CRÍTICA</t>
  </si>
  <si>
    <t>100% - 90%</t>
  </si>
  <si>
    <t>89%-75%</t>
  </si>
  <si>
    <t>74% - 0%</t>
  </si>
  <si>
    <t>DATOS DE LA MEDICIÓN</t>
  </si>
  <si>
    <t>EVOLUCIÓN HISTÓRICA DEL INDICADOR</t>
  </si>
  <si>
    <t>REPRESENTACIÓN GRÁFICA</t>
  </si>
  <si>
    <t>PERIODO</t>
  </si>
  <si>
    <t>META</t>
  </si>
  <si>
    <t>VARIABLE 1</t>
  </si>
  <si>
    <t>VARIABLE 2</t>
  </si>
  <si>
    <t>VARIABLE 3</t>
  </si>
  <si>
    <t xml:space="preserve">RESULTADO </t>
  </si>
  <si>
    <t>1°Trimest</t>
  </si>
  <si>
    <t>2°Trimest</t>
  </si>
  <si>
    <t>3°Trimest</t>
  </si>
  <si>
    <t>4°Trimest</t>
  </si>
  <si>
    <t xml:space="preserve">TOTAL </t>
  </si>
  <si>
    <t>ANÁLISIS DE DATOS</t>
  </si>
  <si>
    <r>
      <rPr>
        <b/>
        <sz val="10"/>
        <color rgb="FFFF0000"/>
        <rFont val="Arial"/>
      </rPr>
      <t>PRIMER TRIMESTRE: (ANALISIS CUALITATIVO)</t>
    </r>
    <r>
      <rPr>
        <sz val="10"/>
        <color theme="1"/>
        <rFont val="Arial"/>
      </rPr>
      <t xml:space="preserve">
</t>
    </r>
    <r>
      <rPr>
        <b/>
        <sz val="10"/>
        <color theme="1"/>
        <rFont val="Arial"/>
      </rPr>
      <t>LOGROS BENEFICIOS:</t>
    </r>
    <r>
      <rPr>
        <sz val="10"/>
        <color theme="1"/>
        <rFont val="Arial"/>
      </rPr>
      <t xml:space="preserve"> Se alcanzó una ejecución presupuestal positiva gracias a los recursos ejecutados a través del proyecto de inversión del Bronx Distrito Creativo donde se ejecutaron recursos por valor de $20.044.660.000 aportando significativamente a alcanzar una adecuada ejecución presupuestal.
</t>
    </r>
    <r>
      <rPr>
        <b/>
        <sz val="10"/>
        <color theme="1"/>
        <rFont val="Arial"/>
      </rPr>
      <t>RETRASOS Y SOLUCIONES:</t>
    </r>
    <r>
      <rPr>
        <sz val="10"/>
        <color theme="1"/>
        <rFont val="Arial"/>
      </rPr>
      <t xml:space="preserve">  Para el periodo no se reportan retrasos significativos que pudieran generar alertas en la ejecución del indicador, y la ejecución de este responde a la gestión propia de la entidad.
</t>
    </r>
    <r>
      <rPr>
        <b/>
        <sz val="10"/>
        <color theme="1"/>
        <rFont val="Arial"/>
      </rPr>
      <t>JUSTIFICACIÓN DE RETROCESO</t>
    </r>
    <r>
      <rPr>
        <sz val="10"/>
        <color theme="1"/>
        <rFont val="Arial"/>
      </rPr>
      <t xml:space="preserve">: No aplica
</t>
    </r>
    <r>
      <rPr>
        <b/>
        <sz val="10"/>
        <color theme="1"/>
        <rFont val="Arial"/>
      </rPr>
      <t>EVIDENCIAS: (RUTA O LINKS):</t>
    </r>
    <r>
      <rPr>
        <sz val="10"/>
        <color theme="1"/>
        <rFont val="Arial"/>
      </rPr>
      <t xml:space="preserve"> https://drive.google.com/drive/folders/1DiJs8bGAayAfgqE3zvKwxNNgpweanJMi?usp=drive_link
</t>
    </r>
    <r>
      <rPr>
        <b/>
        <sz val="10"/>
        <color theme="1"/>
        <rFont val="Arial"/>
      </rPr>
      <t>DESCRIPCIÓN GENERAL</t>
    </r>
    <r>
      <rPr>
        <sz val="10"/>
        <color theme="1"/>
        <rFont val="Arial"/>
      </rPr>
      <t xml:space="preserve">: Para el primer trimestre del año 2025 el indicador arrojo un resultado de cumplimiento del 98%, esto implica un rango de aceptación satisfactorio justificado en el avance presupuestal y avance de las metas proyecto de inversión.
</t>
    </r>
    <r>
      <rPr>
        <b/>
        <sz val="10"/>
        <color rgb="FFFF0000"/>
        <rFont val="Arial"/>
      </rPr>
      <t>SEGUNDO TRIMESTRE: (ANALISIS CUALITATIVO)</t>
    </r>
    <r>
      <rPr>
        <sz val="10"/>
        <color theme="1"/>
        <rFont val="Arial"/>
      </rPr>
      <t xml:space="preserve">
</t>
    </r>
    <r>
      <rPr>
        <b/>
        <sz val="10"/>
        <color theme="1"/>
        <rFont val="Arial"/>
      </rPr>
      <t>LOGROS BENEFICIOS:</t>
    </r>
    <r>
      <rPr>
        <sz val="10"/>
        <color theme="1"/>
        <rFont val="Arial"/>
      </rPr>
      <t xml:space="preserve"> Durante este periodo se encontró un avance importante en las metas y ejecución de los proyectos de inversión, se resaltan los avances en la ejecución presupuestal de las metas asociadas a MIPG, adecuación del BDC y actividades artísticas en el centro de la ciudad con avances mayores al 90% lo que aporta significativamente el cumplimiento del indicador.
</t>
    </r>
    <r>
      <rPr>
        <b/>
        <sz val="10"/>
        <color theme="1"/>
        <rFont val="Arial"/>
      </rPr>
      <t>RETRASOS Y SOLUCIONES:</t>
    </r>
    <r>
      <rPr>
        <sz val="10"/>
        <color theme="1"/>
        <rFont val="Arial"/>
      </rPr>
      <t xml:space="preserve">  Para el periodo no se reportan retrasos significativos que pudieran generar alertas en la ejecución del indicador, y la ejecución de este responde a la gestión propia de la entidad.
</t>
    </r>
    <r>
      <rPr>
        <b/>
        <sz val="10"/>
        <color theme="1"/>
        <rFont val="Arial"/>
      </rPr>
      <t>JUSTIFICACIÓN DE RETROCESO:</t>
    </r>
    <r>
      <rPr>
        <sz val="10"/>
        <color theme="1"/>
        <rFont val="Arial"/>
      </rPr>
      <t xml:space="preserve"> No aplica
</t>
    </r>
    <r>
      <rPr>
        <b/>
        <sz val="10"/>
        <color theme="1"/>
        <rFont val="Arial"/>
      </rPr>
      <t>EVIDENCIAS: (RUTA O LINKS)</t>
    </r>
    <r>
      <rPr>
        <sz val="10"/>
        <color theme="1"/>
        <rFont val="Arial"/>
      </rPr>
      <t xml:space="preserve">: https://drive.google.com/drive/folders/1xyXDovOb8IPeAQHg9TyIWtTkFuEcSzJf?usp=sharing 
</t>
    </r>
    <r>
      <rPr>
        <b/>
        <sz val="10"/>
        <color theme="1"/>
        <rFont val="Arial"/>
      </rPr>
      <t>DESCRIPCIÓN GENERAL:</t>
    </r>
    <r>
      <rPr>
        <sz val="10"/>
        <color theme="1"/>
        <rFont val="Arial"/>
      </rPr>
      <t xml:space="preserve"> Para el segundo trimestre del año 2025 el indicador arrojo un resultado de cumplimiento del 99%, esto implica un rango de aceptación satisfactorio justificado en el avance presupuestal y avance de las metas proyecto de inversión. </t>
    </r>
  </si>
  <si>
    <t>ACCIÓN A TOMAR</t>
  </si>
  <si>
    <t>NO requiere acción</t>
  </si>
  <si>
    <t xml:space="preserve">Acción Correctiva </t>
  </si>
  <si>
    <t>Corrección</t>
  </si>
  <si>
    <t>NO Aplica</t>
  </si>
  <si>
    <t>Nombre y cargo o rol de la persona que reporta:</t>
  </si>
  <si>
    <t>Andrés José León Palencia - Contratista OAP</t>
  </si>
  <si>
    <t xml:space="preserve">Nombre y cargo o rol de la persona que revisó: </t>
  </si>
  <si>
    <t>Anggie Lorena Ramírez - Jefe Oficina Asesora de Planeación</t>
  </si>
  <si>
    <t xml:space="preserve">Nombre del responsable del proceso: </t>
  </si>
  <si>
    <t>Fecha de reporte</t>
  </si>
  <si>
    <t>SEGUNDA LINEA DE DEFENSA</t>
  </si>
  <si>
    <t>VALIDACION OAP 2025</t>
  </si>
  <si>
    <t>CRITERIOS</t>
  </si>
  <si>
    <t>I SEGUIMIENTO (enero - agosto 2025)</t>
  </si>
  <si>
    <t xml:space="preserve">OBSERVACIONES 2 LINEA </t>
  </si>
  <si>
    <t>I SEGUIMIENTO (septiembre  -  diciembre 2025)</t>
  </si>
  <si>
    <t>COHERENCIA (Monitoreo ) de la  formulación, medición   y descripción cualitativa</t>
  </si>
  <si>
    <t>Cumple</t>
  </si>
  <si>
    <t>El indicador presenta coherencia en cuanto a su formulación, medición y descripción cualitativa. Muestra cumplimiento del principio estadístico. 
El proceso reporta que no se presentaron retrasos dentro del ejercicio.</t>
  </si>
  <si>
    <t>VERACIDAD - CONFIABILIDAD  (Monitoreo) soportes completos y precisos que respaldan la medición de cada variable . Digno de confianza independiente de quién realice la medición. De dónde provienen los dato</t>
  </si>
  <si>
    <t>Las evidencias o soportes presentados son coherentes y permiten evidenciar el resultado presentado de la medición sin ambigüedades.</t>
  </si>
  <si>
    <t>OPORTUNIDAD: (Monitoreo)  reporte de la medición de acuerdo con la periodicidad definida</t>
  </si>
  <si>
    <t>El indicador se reporta dentro de los tiempos establecidos y muestran el análisis de manera detallada para el periodo de medición</t>
  </si>
  <si>
    <t>OBSERVANCIA:  Se adoptaron recomendaciones de mejora de OAP</t>
  </si>
  <si>
    <t>N/A</t>
  </si>
  <si>
    <t>En el ultimo seguimiento no se generaron recomendaciones a este indicador desde la OAP, por lo tanto no se evalúa el criterio de cumplimiento para la adopción de recomendaciones</t>
  </si>
  <si>
    <t>OPORTUNIDADES DE MEJORA</t>
  </si>
  <si>
    <t>RESPONSABLE  OAP RETROALIMENTACIÓN</t>
  </si>
  <si>
    <t>Proceso</t>
  </si>
  <si>
    <t>Porcentaje de cumplimiento Plan de participación ciudadana</t>
  </si>
  <si>
    <t>Plan de participación ciudadana</t>
  </si>
  <si>
    <t>Número</t>
  </si>
  <si>
    <t>Índice</t>
  </si>
  <si>
    <t>Porcentaje</t>
  </si>
  <si>
    <t xml:space="preserve">               Promedio</t>
  </si>
  <si>
    <t xml:space="preserve">Aquí se debe precisar cómo se espera que se comporte el indicador en cada periodo, frente a la meta prevista. </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</si>
  <si>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Año 2019: 5%</t>
    </r>
  </si>
  <si>
    <t>vigencia</t>
  </si>
  <si>
    <t>El  indicador refiere mediciones de vigencias anteriores, por lo tanto no se calcula línea base</t>
  </si>
  <si>
    <t>(N°  de actividades ejecutadas/ Total actividades programadas en el periodo) x 100</t>
  </si>
  <si>
    <t>Variable Numerador: N°  de actividades ejecutadas en el PPC
Variable Denominador: Total actividades programadas en el periodo en el PPC
Las actividades se refieren a las contempladas en el Plan de Participación Ciudadana de la entidad</t>
  </si>
  <si>
    <t>Semestral</t>
  </si>
  <si>
    <t>89%-61%</t>
  </si>
  <si>
    <t>60% - 0%</t>
  </si>
  <si>
    <t xml:space="preserve">PERIODO
</t>
  </si>
  <si>
    <t xml:space="preserve">META
</t>
  </si>
  <si>
    <t>1° Semestre</t>
  </si>
  <si>
    <t>2° Semestre</t>
  </si>
  <si>
    <r>
      <rPr>
        <b/>
        <u/>
        <sz val="10"/>
        <color theme="1"/>
        <rFont val="Arial"/>
      </rPr>
      <t>PRIMER SEMESTRE: (ANALISIS CUALITATIVO)</t>
    </r>
    <r>
      <rPr>
        <sz val="10"/>
        <color theme="1"/>
        <rFont val="Arial"/>
      </rPr>
      <t xml:space="preserve">
LOGROS BENEFICIOS: El porcentaje de ejecución del plan es bastante favorable, frente a lo programado. Es de resaltar que las actividades que faltan por ejecución se debe a que se encuentran programadas para el segundo semestre del año. El Plan se ha ejecutado sin ningún contratiempo y con el apoyo activo de cada unos de los gestores de participación designado por cada uno de los equipos de la entidad.
RETRASOS Y SOLUCIONES:  No aplica
JUSTIFICACIÓN DE RETROCESO: No aplica
EVIDENCIAS: (RUTA O LINKS): https://drive.google.com/drive/u/5/folders/17buTSLHFUknE8NLXunutTXMR62QS_Pgz
DESCRIPCIÓN GENERAL: Para el primer semestre de la vigencia 2025 en indicador cuenta con 67% de avance, por ende, éste se considera satisfactorio teniendo en cuenta que más de la mitad de las actividades se han desarrollado y las que no se han implementado es porque tienen lugar en el segundo semestre del año. 
</t>
    </r>
    <r>
      <rPr>
        <b/>
        <u/>
        <sz val="10"/>
        <color theme="1"/>
        <rFont val="Arial"/>
      </rPr>
      <t>SEGUNDO SEMESTRE: (ANALISIS CUALITATIVO)</t>
    </r>
    <r>
      <rPr>
        <sz val="10"/>
        <color theme="1"/>
        <rFont val="Arial"/>
      </rPr>
      <t xml:space="preserve">
LOGROS BENEFICIOS:
RETRASOS Y SOLUCIONES:
JUSTIFICACIÓN DE RETROCESO:
EVIDENCIAS: (RUTA O LINKS)
DESCRIPCIÓN GENERAL:
</t>
    </r>
  </si>
  <si>
    <t xml:space="preserve">
NO Aplica</t>
  </si>
  <si>
    <t>Paula Daniela Rodríguez - Contratista OAP</t>
  </si>
  <si>
    <t>COHERENCIA (Monitoreo ) de la formulación, medición y descripción cualitativa</t>
  </si>
  <si>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
El proceso reporta que no se presentaron retrasos significativos.</t>
  </si>
  <si>
    <t>VERACIDAD - CONFIABILIDAD (Monitoreo) soportes completos y precisos que respaldan la medición de cada variable . Digno de confianza independiente de quién realice la medición. De dónde provienen los dato</t>
  </si>
  <si>
    <t>OPORTUNIDAD: (Monitoreo) reporte de la medición de acuerdo con la periodicidad definida</t>
  </si>
  <si>
    <t>OBSERVANCIA: Se adoptaron recomendaciones de mejora de OAP</t>
  </si>
  <si>
    <t>RESPONSABLE OAP RETROALIMENTACIÓN</t>
  </si>
  <si>
    <t>INGRID DALILA MARIÑO MORALES
Contratista OAP</t>
  </si>
  <si>
    <t>No cumple</t>
  </si>
  <si>
    <t>No monitoreado</t>
  </si>
  <si>
    <t>OBJETIVO ESTRATEGICO</t>
  </si>
  <si>
    <t>MARCO DE REFERENCIA</t>
  </si>
  <si>
    <t>Tabla 1:Matriz de correlación posición, clases y tipologías</t>
  </si>
  <si>
    <t>Porcentaje de cumplimiento Programa de Transparencia y Ética Publica</t>
  </si>
  <si>
    <t>POSICION CADENA VALOR</t>
  </si>
  <si>
    <t>Desempeño</t>
  </si>
  <si>
    <t>Resultado</t>
  </si>
  <si>
    <t>POSICION EN LA CADENA DE VALOR</t>
  </si>
  <si>
    <t>Eficiencia</t>
  </si>
  <si>
    <t>Eficacia</t>
  </si>
  <si>
    <t>Calidad</t>
  </si>
  <si>
    <t>Seguimiento al Programa de Transparencia y Ética Publica</t>
  </si>
  <si>
    <t>INSUMOS</t>
  </si>
  <si>
    <t>Promedio</t>
  </si>
  <si>
    <t>Aquí se debe precisar cómo se espera que se comporte el indicador en cada periodo, frente a la meta prevista.</t>
  </si>
  <si>
    <t>Reducción</t>
  </si>
  <si>
    <t>LINEA BASE</t>
  </si>
  <si>
    <t>Información (dato) que describe la situación previa a una intervención y con la cual es posible hacer seguimiento a un objetivo, proceso o proyecto o efectuar comparaciones relacionadas. En otras palabras, corresponde a la valoración del diagnóstico inicial del indicador. 
 Año 2019: 5%</t>
  </si>
  <si>
    <t>El indicador refiere mediciones de vigencias anteriores, por lo tanto no se calcula línea base</t>
  </si>
  <si>
    <t>(N° de actividades ejecutadas/ Total actividades programadas) x 100</t>
  </si>
  <si>
    <t>Variable Numerador: N° de actividades ejecutadas Programa de Transparencia y Ética Publica 
 Variable Denominador: Total actividades programadas Programa de Transparencia y Ética Publica
 Actividades establecidas en el Programa de Transparencia y Ética Publica</t>
  </si>
  <si>
    <t>Cuatrimestral</t>
  </si>
  <si>
    <t>RESULTADO</t>
  </si>
  <si>
    <t>1° Cuatrim</t>
  </si>
  <si>
    <t>2° Cuatrim</t>
  </si>
  <si>
    <t>* Valores dados en %</t>
  </si>
  <si>
    <t>3° Cuatrim</t>
  </si>
  <si>
    <t>TOTAL</t>
  </si>
  <si>
    <r>
      <rPr>
        <b/>
        <sz val="10"/>
        <color rgb="FF000000"/>
        <rFont val="Arial"/>
      </rPr>
      <t xml:space="preserve">PRIMER CUATRIMESTRE: (ANALISIS CUALITATIVO)
 LOGROS BENEFICIOS: </t>
    </r>
    <r>
      <rPr>
        <sz val="10"/>
        <color rgb="FF000000"/>
        <rFont val="Arial, sans-serif"/>
      </rPr>
      <t>Se logró un desempeño sobresaliente al tener un 100% de cumplimiento, fortaleciendo la implementación del PTEP y contribuyendo a la confianza de la ciudadanía y la eficiencia institucional. Se evidencia una gestión proactiva que contribuye directamente a la integridad y legitimidad de la entidad</t>
    </r>
    <r>
      <rPr>
        <b/>
        <sz val="10"/>
        <color rgb="FF000000"/>
        <rFont val="Arial, sans-serif"/>
      </rPr>
      <t xml:space="preserve">
 RETRASOS Y SOLUCIONES: </t>
    </r>
    <r>
      <rPr>
        <sz val="10"/>
        <color rgb="FF000000"/>
        <rFont val="Arial, sans-serif"/>
      </rPr>
      <t xml:space="preserve">se identificó en el Componente 7: Promoción de la Integridad y la Ética Pública, actividades programadas que requieren su atención, se propone una replanificación prioritaria de las actividades analizando tiempos institucionales. </t>
    </r>
    <r>
      <rPr>
        <b/>
        <sz val="10"/>
        <color rgb="FF000000"/>
        <rFont val="Arial, sans-serif"/>
      </rPr>
      <t xml:space="preserve">
 JUSTIFICACIÓN DE RETROCESO: </t>
    </r>
    <r>
      <rPr>
        <sz val="10"/>
        <color rgb="FF000000"/>
        <rFont val="Arial, sans-serif"/>
      </rPr>
      <t>Es importante realizar un análisis de las causas del retraso, como la falta de recursos o una planificación deficiente, con el fin de implementar medidas correctivas y prevenir futuros rezagos. Lo anterior, puede generar un riesgo elevado de falta de apropiación de los principios éticos por parte del personal, lo que a su vez debilita la efectividad del programa en su conjunto</t>
    </r>
    <r>
      <rPr>
        <b/>
        <sz val="10"/>
        <color rgb="FF000000"/>
        <rFont val="Arial, sans-serif"/>
      </rPr>
      <t xml:space="preserve">
EVIDENCIAS: (RUTA O LINKS): </t>
    </r>
    <r>
      <rPr>
        <u/>
        <sz val="10"/>
        <color rgb="FF1155CC"/>
        <rFont val="Arial, sans-serif"/>
      </rPr>
      <t>https://drive.google.com/drive/folders/1ipzcuh53zAFN_bey39hHsUg6AakAHtsN?usp=drive_link</t>
    </r>
    <r>
      <rPr>
        <sz val="10"/>
        <color rgb="FF000000"/>
        <rFont val="Arial, sans-serif"/>
      </rPr>
      <t xml:space="preserve"> 
 </t>
    </r>
    <r>
      <rPr>
        <b/>
        <sz val="10"/>
        <color rgb="FF000000"/>
        <rFont val="Arial, sans-serif"/>
      </rPr>
      <t xml:space="preserve">
 DESCRIPCIÓN GENERAL: </t>
    </r>
    <r>
      <rPr>
        <sz val="10"/>
        <color rgb="FF000000"/>
        <rFont val="Arial, sans-serif"/>
      </rPr>
      <t>Se identificó una importante oportunidad de mejora en la planificación integral del programa, evidenciada por la falta de actividades programadas en algunos componentes. Para el próximo periodo, es crucial que se programen y ejecuten actividades en esta área, lo cual permitirá un desarrollo más completo y equilibrado del programa, asegurando que la entidad no se rezague en temas clave.</t>
    </r>
    <r>
      <rPr>
        <b/>
        <sz val="10"/>
        <color rgb="FF000000"/>
        <rFont val="Arial, sans-serif"/>
      </rPr>
      <t xml:space="preserve">
 SEGUNDO CUATRIMESTRE: (ANALISIS CUALITATIVO)
 LOGROS BENEFICIOS:</t>
    </r>
    <r>
      <rPr>
        <sz val="10"/>
        <color rgb="FF000000"/>
        <rFont val="Arial, sans-serif"/>
      </rPr>
      <t xml:space="preserve"> Se logró un alto cumplimiento del 100% en componentes clave como Mecanismos para la Transparencia y Acceso a la Información, Rendición de Cuentas, Atención al Ciudadano y Gestión de Riesgos de Corrupción. Este desempeño demuestra la efectividad de la planificación y ejecución en áreas que son fundamentales para la confianza pública y la gestión interna. La ejecución total de los mecanismos de transparencia y rendición de cuentas fortalece la confianza de la ciudadanía y mejora la reputación de la entidad, mientras que el cumplimiento total en la gestión de riesgos de corrupción indica que se están implementando medidas proactivas para identificar y mitigar amenazas, lo cual es un beneficio directo para la integridad institucional.
</t>
    </r>
    <r>
      <rPr>
        <b/>
        <sz val="10"/>
        <color rgb="FF000000"/>
        <rFont val="Arial, sans-serif"/>
      </rPr>
      <t>RETRASOS Y SOLUCIONES:</t>
    </r>
    <r>
      <rPr>
        <sz val="10"/>
        <color rgb="FF000000"/>
        <rFont val="Arial, sans-serif"/>
      </rPr>
      <t xml:space="preserve">  Una actividad del Componente 7: Promoción de la Integridad y la Ética Pública, alcanzó solo un 70% de cumplimiento. Para solucionar esta situación, se propone una acción inmediata que consiste en realizar acompañamiento riguroso al proceso  y adicionalmente, se requiere realizar un análisis causal para investigar las razones del retraso (como la falta de recursos o problemas de comunicación) y así aplicar las correcciones necesarias que prevengan futuras demoras
</t>
    </r>
    <r>
      <rPr>
        <b/>
        <sz val="10"/>
        <color rgb="FF000000"/>
        <rFont val="Arial, sans-serif"/>
      </rPr>
      <t>JUSTIFICACIÓN DE RETROCESO:</t>
    </r>
    <r>
      <rPr>
        <sz val="10"/>
        <color rgb="FF000000"/>
        <rFont val="Arial, sans-serif"/>
      </rPr>
      <t xml:space="preserve"> El componente 7 presenta incumplimiento parcial representa un riesgo directo para la promoción efectiva de la cultura ética dentro de la entidad, ya que el componente está directamente relacionado con la formación y sensibilización del personal. se requiere realizar un análisis causal para investigar las razones del retraso (como la falta de recursos o problemas de comunicación) 
</t>
    </r>
    <r>
      <rPr>
        <b/>
        <sz val="10"/>
        <color rgb="FF000000"/>
        <rFont val="Arial, sans-serif"/>
      </rPr>
      <t xml:space="preserve">
EVIDENCIAS: (RUTA O LINKS)</t>
    </r>
    <r>
      <rPr>
        <sz val="10"/>
        <color rgb="FF000000"/>
        <rFont val="Arial, sans-serif"/>
      </rPr>
      <t xml:space="preserve">: </t>
    </r>
    <r>
      <rPr>
        <sz val="10"/>
        <color rgb="FF1155CC"/>
        <rFont val="Arial, sans-serif"/>
      </rPr>
      <t>https://drive.google.com/drive/folders/1ipzcuh53zAFN_bey39hHsUg6AakAHtsN?usp=drive_link</t>
    </r>
    <r>
      <rPr>
        <sz val="10"/>
        <color rgb="FF000000"/>
        <rFont val="Arial, sans-serif"/>
      </rPr>
      <t xml:space="preserve">  
</t>
    </r>
    <r>
      <rPr>
        <b/>
        <sz val="10"/>
        <color rgb="FF000000"/>
        <rFont val="Arial, sans-serif"/>
      </rPr>
      <t>DESCRIPCIÓN GENERAL</t>
    </r>
    <r>
      <rPr>
        <sz val="10"/>
        <color rgb="FF000000"/>
        <rFont val="Arial, sans-serif"/>
      </rPr>
      <t>: Se identificó una oportunidad de mejora significativa en la planificación integral y acompañamiento en la gestión del programa. Una vez analizados los resultado, se inicia con cursos de acciones en los componentes clave como Racionalización de Trámites, Apertura de Información, Participación e Innovación, y Medidas de Debida Diligencia. Para el próximo periodo, es fundamental lograr un desarrollo completo y equilibrado del programa, lo que permitirá mitigar los riesgos asociados a la inactividad</t>
    </r>
    <r>
      <rPr>
        <b/>
        <sz val="10"/>
        <color rgb="FF000000"/>
        <rFont val="Arial, sans-serif"/>
      </rPr>
      <t xml:space="preserve">
 TERCER CUATRIMESTRE: (ANALISIS CUALITATIVO)
 LOGROS BENEFICIOS:
 RETRASOS Y SOLUCIONES:
 JUSTIFICACIÓN DE RETROCESO:
 EVIDENCIAS: (RUTA O LINKS)
 DESCRIPCIÓN GENERAL:</t>
    </r>
  </si>
  <si>
    <t>Acción Correctiva</t>
  </si>
  <si>
    <t>Magda Yusef Rojas - Contratista OAP</t>
  </si>
  <si>
    <t>Nombre y cargo o rol de la persona que revisó:</t>
  </si>
  <si>
    <t>Anggie Lorena Ramirez - Jefe Oficina Asesora de Planeación</t>
  </si>
  <si>
    <t>Nombre del responsable del proceso:</t>
  </si>
  <si>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
Dentro de la descripción dada por el proceso se puede identificar que atendió la alerta generada por el mismo indicador ante la baja en 2 puntos porcentuales para el segundo periodo de medición, tomando acciones apropiadas los retrasos o dificultades presentadas.</t>
  </si>
  <si>
    <t>Clave de Riesgo</t>
  </si>
  <si>
    <t>Gestión del Talento Humano</t>
  </si>
  <si>
    <t xml:space="preserve">Porcentaje de ejecución de los Planes de Acción que componen el Plan Estratégico de Talento Humano
</t>
  </si>
  <si>
    <t>Plan estratégico de talento humano</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</si>
  <si>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2019: 5%</t>
    </r>
  </si>
  <si>
    <t>(# actividades ejecutadas en el trimestre / # actividades programadas en el trimestre) * 100</t>
  </si>
  <si>
    <t xml:space="preserve">Variable 1: Actividades ejecutadas, son las actividades programadas en los planes de acción (PIC + PBII + PSST + PVPRH) que componen el Plan Estratégico de Talento Humano que se realizaron en el periodo de análisis y de las cuales se cuentan con evidencias.
Variable 2: Actividades programadas, son las actividades planeadas en los planes de acción (PIC + PBII + PSST + PVPRH) que componen el Plan Estratégico de Talento Humano en el periodo de análisis.
</t>
  </si>
  <si>
    <t xml:space="preserve">Trimestral </t>
  </si>
  <si>
    <t>89% - 70%</t>
  </si>
  <si>
    <t>69% - 0%</t>
  </si>
  <si>
    <t>1°Trim</t>
  </si>
  <si>
    <t>2°Trim</t>
  </si>
  <si>
    <t>3°Trim</t>
  </si>
  <si>
    <t>4°Trim</t>
  </si>
  <si>
    <t xml:space="preserve">"PRIMER TRIMESTRE: (ANALISIS CUALITATIVO)
LOGROS BENEFICIOS: Se dio cumplimiento integral a las actividades programadas en los planes de acción del PIC, el PBII, el PSST y el PVPRH.
RETRASOS Y SOLUCIONES: No se han presentado retrasos en la ejecución de los planes de acción del PIC, el PBII, el PSST y el PVPRH.
JUSTIFICACIÓN DE RETROCESO: No aplica.
EVIDENCIAS: (RUTA O LINKS) https://drive.google.com/drive/folders/1Pj4bid3kp58OkGfgZPzbnZZBIrzVgBM_?usp=drive_link 
DESCRIPCIÓN GENERAL:
El PIC ejecuto 09 actividades de las 09 programadas, las cuales fueron: 1) Divulgar semestralmente los cursos ofertados por la Secretaría General de la Alcaldía Mayor de Bogotá, el Departamento Administrativo del Servicio Civil Distrital (DASCD) y/o el Departamento Administrativo de la Función Pública (DAFP); 2) Realizar sensibilización sobre la programación y autorización de horas extras en la FUGA; 3) Realizar sensibilización de promoción y protección de los derechos humanos; 4) Realizar socialización semestral de recomendaciones de seguridad digital en el marco del teletrabajo y de la Política Interna de Teletrabajo de la entidad; 5) Realizar acta remitida a la Oficina Asesora de Planeación en donde se establezca un equipo de contratistas que puedan fortalecer los proyectos de aprendizaje en equipo o aprendizaje interinstitucional; 6) Invitar a los servidores de Talento Humano a participar en la formación de Actualización de tendencias de la Gestión del Talento Humano del DASCD; 7) Capacitar en el uso del Gestor Documental - Orfeo; 8) Charla de Servicio ciudadano incluyente / Accesibilidad y de relacionamiento con personas en condición de discapacidad / Enfoque diferencial; 9) Capacitar sobre los criterios básicos sobre el Sistema de Administración de Riesgos de Lavado de Activos, Financiación del Terrorismo y Financiación y Proliferación de Armas de Destrucción Masiva - SARLAFT.
El PBII ejecutó 08 actividades de las 08 programadas, las cuales fueron:  1) Divulgar semestralmente de las actividades de bienestar ofertadas por el DASCD; 2) Realizar actividad de Café con la Directora, SINTRACULTUR y otros servidores públicos, de forma semestral; 2) Realizar campaña para la prevención de las prácticas de acoso laboral y sexual y los medios de protección con las que cuentan para la denuncia de estas situaciones, así como, de sensibilización de que es y que no es acoso; 3) Realizar promoción semestral del uso del gimnasio de la FUGA y de la sala de bienestar de la FUGA; 4) Conmemorar el 08 de marzo (día de la mujer); el 28 de mayo (día Internacional de acción por la salud de las mujeres); el 25 de noviembre (día de la violencia de género); y, el 4 de diciembre (día de las víctimas de feminicidio); 5) Realizar actividad de cine foro: Película sobre la temática LGTBIQ; 6) Realizar sensibilización de no discriminación por razones de raza, genero, orientación sexual, condición económica, afinidad sindical, etc.; 7) Realizar celebración del día del servidor público; 8) Realizar socialización de los valores del servicio público y del Código de Integridad FUGA con la participación de la Alta Dirección.
El PSST ejecuto 05 actividades de 05 programadas las cuales fueron: 1) Definir las acciones semestrales de articulación con la ARL, para asesorías y asistencias técnicas para la intervención de factores psicosociales; 2) Realizar programación quincenal de pausas activas; 3) Realizar actividades trimestrales de hábitos saludables y promoción de la salud; 4) Implementar el Sistema de Vigilancia Epidemiológico en Riesgo Psicosocial; 5) Reportar los estándares mínimos al Fondo de Riesgos Laborales.
SEGUNDO TRIMESTRE: (ANALISIS CUALITATIVO)
LOGROS BENEFICIOS:
RETRASOS Y SOLUCIONES: No se han presentado retrasos en la ejecución de los planes de acción del PIC, el PBII, el PSST y el PVPRH.
JUSTIFICACIÓN DE RETROCESO: No aplica.
EVIDENCIAS: (RUTA O LINKS) https://drive.google.com/drive/folders/1Pj4bid3kp58OkGfgZPzbnZZBIrzVgBM_?usp=drive_link
DESCRIPCIÓN GENERAL:
El PIC ejecuto 12 actividades de las 12 programadas, así:  1) Realizar la semana de inducción y reinducción institucional donde se garantice la participación de los gerentes públicos de la Entidad; 2) Realizar concientización sobre la Ética en la Implementación de la IA; 3) Realizar sensibilización sobre el cambio climático y gestión del riesgo de desastres; 4) Realizar actividad ambiental (caminata o capacitación en gestión ambiental o simulacro de gestión ambiental); 5) Realizar mesa de trabajo con la Oficina Asesora de Planeación donde se definan los criterios para incluir herramientas o instrumentos para compartir el conocimiento y mejorar su apropiación dentro de la Entidad; 6) Divulgar la capacitación en lenguaje claro e incluyente; 7) Capacitar en los derechos y deberes del servidor público; 8) Capacitar en el Manual de Supervisión de la FUGA; 9) Presentar ante el Comité Directivo, en articulación con la Oficina Asesora de Planeación un plan de gestión del conocimiento para la FUGA, donde se incluyan herramientas para la preservación del conocimiento tácito de los servidores; 10) Realizar recordatorio quincenal entre el 01 de junio y el 31 de julio de 2025 para el diligenciamiento de la Declaración de Bienes, Rentas y Declaración de Conflicto de Interés en SIDEAP y SIGEP; 11) Capacitar en actualización tributaria; 12) Capacitar  y/o sensibilizar sobre la Guía de Gestión de conflicto de intereses de la FUGA; 13) Sensibilizar sobre Ley de Transparencia y derecho de acceso a la información pública. (Transparencia activa y pasiva.)
El PBII ejecuto 10 actividades de las 10 programadas, las cuales fueron: 1) Divulgar semestralmente del canal de INTRANET y correos electrónicos disponibles en la Entidad para la denuncia de las posibles conductas irregulares de funcionarios y contratistas; 2) Realizar dos (2) jornadas de vacaciones recreativas; 3) Conmemorar el 08 de marzo (día de la mujer); el 28 de mayo (día Internacional de acción por la salud de las mujeres); el 25 de noviembre (día de la violencia de género); y, el 4 de diciembre (día de las víctimas de feminicidio); 4) Realizar actividad presencial para la prevención de prácticas de acoso laboral y sexual en la FUGA; 5) Realizar socialización de los lineamientos para la utilización de la Sala Amiga de la Familia Lactante; 6) garantía y restitución de derechos de personas LGTBIQ+; 7) Realizar actividad de mitigación del riesgo psicosocial; 8) Realizar actividad o sensibilización en el manejo de emociones y del fortalecimiento de la comunicación asertiva, en el marco del desarrollo de habilidades blandas; 9) Realizar socialización de tipos para el retiro por jubilación o cualquier otra causa de desvinculación; 10) Realizar promoción del uso de vehículos ecológicos (bicicletas, vehículos eléctricos, entre otros)
El PSST ejecuto 10 actividades de las 10 programadas, las cuales fueron: 1) Realizar promoción semestral de conductas seguras en el Teletrabajo; 2) Realizar programación quincenal de pausas activas; 3) Validar semestralmente mediante mesas de trabajo internas, el cumplimiento de los estándares mínimos del sistema de gestión y seguridad en el trabajo (Resolución 312 del 2019 y Ley 1562 de 2012); 4) Realizar actividades trimestrales de hábitos saludables y promoción de la salud; 5) Divulgar una pieza comunicativa sobre los cuidados en salud visual; 6) Promocionar un curso de 20 o 50 horas del SG-SST para los miembros del COPASST; 7) Realizar capacitación en investigación de accidentes de trabajo y enfermedades laborales para los miembros del COPASST; 8) Realizar capacitación en primeros auxilios básicos para la Brigada de Emergencias; 9) Realizar capacitación en primeros auxilios intermedios para la Brigada de Emergencias; 10) Realizar actividad de control de incendios, evacuación y rescate para la Brigada de Emergencias.
TERCER TRIMESTRE: (ANALISIS CUALITATIVO)
LOGROS BENEFICIOS:
RETRASOS Y SOLUCIONES: No se han presentado retrasos en la ejecución de los planes de acción del PIC, el PBII, el PSST y el PVPRH.
JUSTIFICACIÓN DE RETROCESO: No aplica.
EVIDENCIAS: (RUTA O LINKS) https://drive.google.com/drive/folders/1Pj4bid3kp58OkGfgZPzbnZZBIrzVgBM_?usp=drive_link
DESCRIPCIÓN GENERAL:
El PIC ejecutó 04 actividades de las 04 actividades programadas, así:  1) Divulgar semestralmente los cursos ofertados por la Secretaría General de la Alcaldía Mayor de Bogotá, el Departamento Administrativo del Servicio Civil Distrital (DASCD) y/o el Departamento Administrativo de la Función Pública (DAFP); 2) Realizar recordatorio quincenal entre el 01 de junio y el 31 de julio de 2025 para el diligenciamiento de la Declaración de Bienes, Rentas y Declaración de Conflicto de Interés en SIDEAP y SIGEP; 3) Caracterización de ciudadanía y grupos de valor; 4) Promoción mediante pieza comunicativa de la prevención temprana y superación de la estigmatización de las personas en proceso de reincorporación y reintegración. 
El PBII ejecuto 02 actividades de las 02 programadas las cuales fueron: 1) Divulgar semestralmente de las actividades de bienestar ofertadas por el DASCD; 2) Divulgar semestralmente del canal de INTRANET y correos electrónicos disponibles en la Entidad para la denuncia de las posibles conductas irregulares de funcionarios y contratistas; 2) Realizar feria de bienestar y servicios con la caja de compensación familiar. 
El PSST ejecuto 07 actividades de las 07 programadas, las cuales fueron: 1) Realizar programación quincenal de pausas activas; 2) Actualizar el formato TH-FT-13 Matriz identificación de peligros evaluación y control de riesgos; 3) Realizar capacitación en inspecciones de seguridad, orden y limpieza para los miembros del COPASST; 4) Realizar divulgación de una pieza comunicativa de gestión del riesgo público; 5) Realizar la semana de la salud (Cuidado de la salud visual; Salud mental y autocuidado; Gestión del estrés laboral; Promoción de la lactancia materna en el entorno laboral); 6) Capacitar en buenas prácticas en SST para eventos y espectáculos educativos públicos para la Brigada de Emergencias; 7) Realizar sensibilización de conductas seguras ""Seguridad Vial"".  
El PVPRH ejecuto 01 actividad de 01 programada, la cual fue: 1) Realizar informe semestral de retiro presentado al líder del proceso.
</t>
  </si>
  <si>
    <r>
      <rPr>
        <sz val="11"/>
        <color theme="1"/>
        <rFont val="Arial"/>
      </rPr>
      <t>Descripción de la acción (corrección)  a tomar: 
NO APLICA</t>
    </r>
    <r>
      <rPr>
        <b/>
        <sz val="11"/>
        <color theme="1"/>
        <rFont val="Arial"/>
      </rPr>
      <t xml:space="preserve"> </t>
    </r>
  </si>
  <si>
    <t xml:space="preserve">LINA STEFANIA AREVALO SANABRIA
CONTRATISTA
</t>
  </si>
  <si>
    <t>MARIA DEL PILAR SALGADO HERNANDEZ
PROFESIONAL ESPECIALIZADO DE TALENTO HUMANO</t>
  </si>
  <si>
    <t xml:space="preserve">LILIANA PATRICIA HERNANDEZ HURTADO
</t>
  </si>
  <si>
    <t>SEGUNDA  LINEA DE DEFENSA</t>
  </si>
  <si>
    <t>II SEGUIMIENTO (septiembre  -  diciembre 2025)</t>
  </si>
  <si>
    <t xml:space="preserve">Posición en cadena de valor </t>
  </si>
  <si>
    <t>Insumos (I)</t>
  </si>
  <si>
    <t>Procesos (Pc)</t>
  </si>
  <si>
    <t>Resultados ( R)</t>
  </si>
  <si>
    <t>Impactos (I)</t>
  </si>
  <si>
    <t>Procesos</t>
  </si>
  <si>
    <t>Lista desplegable</t>
  </si>
  <si>
    <t>Gestión de las Comunicaciones</t>
  </si>
  <si>
    <t xml:space="preserve">Tipo de Indicador </t>
  </si>
  <si>
    <t>Servicio al Ciudadano</t>
  </si>
  <si>
    <t>Gestión de Mejora</t>
  </si>
  <si>
    <t>Evaluación Independiente de la Gestión</t>
  </si>
  <si>
    <t>Transformación Cultural para la revitalización del centro</t>
  </si>
  <si>
    <t>Recursos Físicos</t>
  </si>
  <si>
    <t>Efectividad= Impacto</t>
  </si>
  <si>
    <t>Gestión Documental</t>
  </si>
  <si>
    <t>Gestión TIC</t>
  </si>
  <si>
    <t>Gestión Financiera</t>
  </si>
  <si>
    <t>Gestión Jurídica</t>
  </si>
  <si>
    <t>Objetivos Estratégicos</t>
  </si>
  <si>
    <t>1. Mejorar la calidad de vida de la ciudadanía al ampliar el acceso a la práctica y disfrute del arte y la cultura como parte de su cotidianidad en condiciones de equidad.</t>
  </si>
  <si>
    <t>2. Potenciar a los creadores del Centro que quieran expresarse y ver en el arte, la cultura y la creatividad una forma de vida.</t>
  </si>
  <si>
    <t>3. Impulsar la reactivación física, económica y social del sector del antiguo Bronx y articularlo con las comunidades y territorios del centro de la ciudad a partir del arte, la cultura y la creatividad.</t>
  </si>
  <si>
    <t>4. Aumentar la apropiación del centro de la ciudad como un territorio diverso, de convivencia pacífica, encuentro y desarrollo desde la transformación cultural</t>
  </si>
  <si>
    <t>CRITERIOS OAP</t>
  </si>
  <si>
    <t>No Cumple</t>
  </si>
  <si>
    <t>No Aplica</t>
  </si>
  <si>
    <t xml:space="preserve">Porcentaje de correcciones posteriores al pago de la nomina </t>
  </si>
  <si>
    <t xml:space="preserve">Solicitudes de Correcciones de nomina-Orfeo </t>
  </si>
  <si>
    <t>En periodos anteriores se han detectado en promedio 2 errores en el año.</t>
  </si>
  <si>
    <t>(Número de correcciones de la nomina posteriores al pago por funcionarios / Número de funcionarios activos)  * 100</t>
  </si>
  <si>
    <t xml:space="preserve">Variable 1- Correcciones: se cuantifican a partir de las solicitudes de correcciones de nomina radicadas por Orfeo  
Variable 2- Total de servidores públicos que en el periodo de medición se encuentran en servicio activo y se cuantifican a partir de la nomina la cual contiene el pago de la remuneración de los funcionarios por sus servicios prestados en el mes anterior, que incluye salario, primas, bonificaciones, entre otros. </t>
  </si>
  <si>
    <t>1%-4%</t>
  </si>
  <si>
    <t>&gt;5%</t>
  </si>
  <si>
    <t xml:space="preserve">1°Trim
</t>
  </si>
  <si>
    <t xml:space="preserve">"Durante el Primer trimestre del año 2025 se presentaron las siguientes novedades: 
a) Nombramientos: Jairo Riaga Acuña empleo de libre nombramiento y remoción denominado Jefe de Oficina Código 006 Grado 02 - (Orfeo Resolución de nombramiento 20252300000015 Orfeo Acta de posesión 20252800000018)
b) Se le concedió Vacaciones a: Luis Eduardo Vargas Vargas (Orfeo Resolución 20252000000085), Freddy Ernesto Ramírez Rodríguez (Orfeo Resolución 20252000000205) al funcionario Freddy Ramírez le fueron interrumpidas sus vacaciones (Orfeo resolución 20252000000435), Andrea Isabel Casas Bohórquez y Blanca Miryam Olaya (Orfeo Resolución 20252000000395) Lida Carmenza Montoya (Orfeo Resolución 20252000000425)
Los orfeos relacionados como evidencia reposan en: https://drive.google.com/drive/folders/1WX9Tq2F_5y5WNYCeiYphZFLx42onixiC?usp=drive_link 
Para la variable 2 se tomó 32 servidores públicos, así mismo la variable 1 es 0 dado que de las novedades de nómina presentadas en el periodo no se registraron correcciones a éstas, por lo tanto, se refleja que: (0/32) x 100 0 Con lo anterior, se evidencia que el I Trimestre del año tiene una CONDICIÓN SATISFACTORIA ""
Durante el Segundo trimestre del año 2025 se presentaron las siguientes novedades: 
a) Se le concedió Vacaciones a: Gala Margarita Forero, José Alirio Otero Zúñiga; (Orfeo Resolución 20242000000835). Blanca Andrea Sánchez Duarte; (Orfeo Resolución 20252000000805) Decreto Interrupción Vacaciones Blanca Andrea Sánchez (Orfeo 20252300013622), Alexandra Álvarez Gutiérrez, Claudia Marcela Delgado Caballero, Raúl Andrés Gutiérrez Sánchez, John Fredy Salinas Arévalo, Ingry Paola Socha Ortiz (Orfeo Resolución 20252000000675, Raúl Andrés Gutiérrez Sánchez (Orfeo 20252000000895)
Los orfeos relacionados como evidencia reposan en: https://drive.google.com/drive/folders/1WX9Tq2F_5y5WNYCeiYphZFLx42onixiC?usp=drive_link 
Para la variable 2 se tomó el total de los funcionarios (32) servidores públicos, así mismo la variable 1 es 0 dado que de las novedades de nómina presentadas en el periodo no se registraron correcciones a éstas, por lo tanto, se refleja que: (0/32) x 100 0 Con lo anterior, se evidencia que el II Trimestre del año tiene una CONDICIÓN SATISFACTORIA ""
Durante el Tercer trimestre del año 2025 se presentaron las siguientes novedades:     
a) Retiro de la Entidad del siguiente funcionario: Iván Darío Morales Caicedo Resolución 184 de 2025 aceptación de renuncia – Orfeo 20252000001845;
b) Nombramientos: Angela María en el empleo Provisional denominado Profesional Universitario Código 219 Grado 01 - (Orfeo Resolución de nombramiento 20252000001375 - Orfeo Acta de posesión 20252800000098). 
c) Se le concedió Vacaciones a: María Del Pilar Salgado Hernández, Leidy Carolina Cruz Fandiño, Angelica Sinisterra Cortes, Nilson Alfonso Aguirre Daza (Orfeo Resolución 20252000001275); Daniela Jiménez Quiroga, Lida Carmenza Montoya Serrato, Marisol Rodríguez Merchán (Orfeo Resolución 20252000001535); Freddy Ernesto Ramírez Rodríguez (Orfeo Resolución 20252000001615) interrupción de vacaciones Freddy Ernesto Ramírez Rodríguez (Orfeo Resolución 20252000001825) , reanuda vacaciones Freddy Ernesto Ramírez Rodríguez (Orfeo Resolución 20252000001865)  Liliana Patricia Hernández Hurtado (Orfeo Resolución 20252000001755), Leidy Milena  Urrego Acosta (Orfeo Resolución 20252000001745)
Los orfeos relacionados como evidencia reposan en: https://drive.google.com/drive/folders/1WX9Tq2F_5y5WNYCeiYphZFLx42onixiC?usp=drive_link 
Para la variable 2 se tomó 32 servidores públicos, así mismo la variable 1 es 0 dado que de las novedades de nómina presentadas en el periodo no se registraron correcciones a éstas, por lo tanto, se refleja que: (0/32) x 100 0 Con lo anterior, se evidencia que el I Trimestre del año tiene una CONDICIÓN SATISFACTORIA """                                                                                                </t>
  </si>
  <si>
    <t>IRMA BARRERA BARRERA
PROFESIONAL UNIVERSITARIA DE TALENTO HUMANO</t>
  </si>
  <si>
    <t>El indicador presenta coherencia en cuanto a su formulación, medición y descripción cualitativa. Muestra cumplimiento del principio estadístico. Además el indicador se caracteriza por su Pertinencia y/o Importancia Programática, las cuales facilitan el entendimiento para todo el equipo del proceso.
El proceso reporta que no se presentaron retrasos dentro de la ejecución de las actividades medidas en el indicador</t>
  </si>
  <si>
    <t>Porcentaje de cumplimiento de los requisitos del SGSST</t>
  </si>
  <si>
    <t>Módulo SST en línea - SIDEAP 2.0</t>
  </si>
  <si>
    <t>En las vigencias anteriores el porcentaje de cumplimiento ha sido del 100%</t>
  </si>
  <si>
    <t>(Número de requisitos del SGSST cumplidos/ Número de requisitos del SGSST establecidos por la resolución 0312:2019) * 100</t>
  </si>
  <si>
    <t xml:space="preserve">Variable 1: Número de requisitos cumplidos que están definidos en la Resolución 0312:2019, cuantificados a partir del módulo SST en línea.
Variable 2: Número de requisitos establecidos definidos en el PETH - componente SST y en la Resolución 0312:2019. Cuantificados a partir del módulo SST en línea.
</t>
  </si>
  <si>
    <t>Anual</t>
  </si>
  <si>
    <t>100% - 80%</t>
  </si>
  <si>
    <t>79% - 60%</t>
  </si>
  <si>
    <t>59% - 0%</t>
  </si>
  <si>
    <t>Ene- dic</t>
  </si>
  <si>
    <t xml:space="preserve">El indicador es de reporte anual.
</t>
  </si>
  <si>
    <t>LUZ DARY RAMIREZ
CONTRATISTA</t>
  </si>
  <si>
    <t>MARIA DEL PILAR SALGADO HERNANDEZ /
PROFSIONAL ESPECIALIZADO DE TALENTO HUMANO</t>
  </si>
  <si>
    <t>LILIANA PATRICIA HERNANDEZ HURTADO</t>
  </si>
  <si>
    <t>El indicador tienen una periodicidad anual, por lo tanto no es se reporta seguimiento ni se monitorea para este periodo</t>
  </si>
  <si>
    <t>No se monitorea para este periodo</t>
  </si>
  <si>
    <t xml:space="preserve">Frecuencia de la Accidentalidad </t>
  </si>
  <si>
    <t>Matriz de Ausentismo Laboral</t>
  </si>
  <si>
    <t>El indicador refiere mediciones de vigencias anteriores,  con el fin de contar con datos históricos  que permitan evaluar objetivamente el comportamiento de los riesgos laborales en la entidad.Esta línea base facilita comparativos, la priorización de controles y la toma de decisiones en materia de prevención y mejora continua del SG SST</t>
  </si>
  <si>
    <t xml:space="preserve">
# de accidentes de trabajo que se presentaron en el mes / # contratistas  y servidores en el  mes *100</t>
  </si>
  <si>
    <t>Variable 1: Accidentes de trabajo: Todo suceso repentino que sobrevenga por causa o con ocasión del trabajo, y que produzca en el trabajador una lesión orgánica, una perturbación funcional o psiquiátrica, una invalidez o la muerte. Cuantificada en matriz de Ausentismo laboral y soportada en reportes de accidentes
Variable 2: Contratistas: Personas naturales que cuentan con un contrato de prestación de servicios y/o apoyo a la gestión en el periodo de medición.  . Cuantificada en base de datos de contratistas administrada por el Proceso de G Jurídica
Variable 3: Servidores: Empleados públicos que cuentan con una relación legal o reglamentaria con la entidad en el periodo de medición. Cuantificada en base de datos de servidores administrada por el Proceso de T Humano</t>
  </si>
  <si>
    <t xml:space="preserve">Mensual </t>
  </si>
  <si>
    <t>Mensual</t>
  </si>
  <si>
    <t>&gt;=2</t>
  </si>
  <si>
    <t>VARIABLE 1
Accidentes</t>
  </si>
  <si>
    <t xml:space="preserve">VARIABLE 2
Contratistas </t>
  </si>
  <si>
    <t>VARIABLE 3
Servidores activos</t>
  </si>
  <si>
    <t>Enero</t>
  </si>
  <si>
    <t>febrero</t>
  </si>
  <si>
    <t>marzo</t>
  </si>
  <si>
    <t>abril</t>
  </si>
  <si>
    <t>mayo</t>
  </si>
  <si>
    <t>junio</t>
  </si>
  <si>
    <t>julio</t>
  </si>
  <si>
    <t>agosto</t>
  </si>
  <si>
    <t>septiembre</t>
  </si>
  <si>
    <t>octubre</t>
  </si>
  <si>
    <t>noviembre</t>
  </si>
  <si>
    <t>diciembre</t>
  </si>
  <si>
    <t>Enero 2025
Durante el mes de enero del año 2025, NO se presentaron accidentes de trabajo, por lo anterior el resultado es del 0%, lo que representa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Febrero 2025
Durante el mes de febrero del año 2025, NO se presentaron accidentes de trabajo, el resultado fue del 0%, con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Marzo 2025
Durante el mes de marzo del año 2025, NO se presentaron accidentes de trabajo, el indicador cerró en 0%, reflejando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Abril 2025
Durante el mes de abril del año 2025, NO se presentaron accidentes de trabajo, con un resultado de 0%, considerado satisfactorio.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Mayo 2025
Durante el mes de mayo del año 2025, NO se presentaron accidentes de trabajo, con un resultado del 0%, lo que equivale a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Junio 2025
Durante el mes de junio del año 2025, NO se presentaron accidentes de trabajo, por lo anterior el resultado es del 0%, esto representa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Julio 2025
Durante el mes de julio del año 2025, NO se presentaron accidentes de trabajo, el resultado fue de 0%, con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Agosto 2025
Durante el mes de agosto del año 2025, se presentó un accidente de trabajo con incapacidad de dos (2) días, por lo anterior el resultado fue del 1%, lo que representa una condición normal.
1.        Logros / Beneficios: No aplica.
2.        Retrasos y Soluciones: 
Se realiza la investigación del accidente de trabajo, de manera oportuna con el COPASST.
Se genera el respectivo plan de acción para mitigar la recurrencia del evento.
3.        Justificación de Retroceso: La ocurrencia del accidente de trabajo representó un retroceso frente a la meta de cero casos.
4.        Evidencias: Reporte, notificación e informe de investigación del accidente de trabajo 
5.        Descripción General: El mes cerró con un accidente de trabajo reportado, constituyendo una oportunidad de mejora continua para el sistema de gestión en seguridad y salud en el trabajo.</t>
  </si>
  <si>
    <t>Luz Dary Ramírez
Contratista SST</t>
  </si>
  <si>
    <t>VALIDACION OAP</t>
  </si>
  <si>
    <t>El indicador presenta coherencia en cuanto a su formulación, medición y descripción cualitativa. Muestra cumplimiento del principio estadístico.
El proceso reporta que se presento un caso de accidente laboral el cual fue debidamente reportado y gestionado.
Se resalta sobre este indicador que permite evaluar la efectividad de las medidas de seguridad y tomar decisiones informadas para la prevención de riesgos laborales</t>
  </si>
  <si>
    <t>VERACIDAD - CONFIABILIDAD  (Monitoreo) soportes completos y precisos . Digno de confianza independiente de quién realice la medición. De dónde provienen los datos</t>
  </si>
  <si>
    <t>Se recomienda evaluar cual fue la causa que origino el accidente en el mes de agosto 2025 y definir la pertinencia de generar un plan de mejoramiento de acuerdo con la causa identificada.</t>
  </si>
  <si>
    <t xml:space="preserve">Economía  </t>
  </si>
  <si>
    <t>Tasa de  Enfermedades Laborales</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</si>
  <si>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2019: 5%</t>
    </r>
  </si>
  <si>
    <t>&lt;</t>
  </si>
  <si>
    <t># de casos de enfermedad laboral calificados en el trimestre  / #  servidores en el trimestre × 100.000</t>
  </si>
  <si>
    <t>Variable 1: Enfermedades laborales calificadas:  Es una enfermedad producida a consecuencia de las condiciones del trabajo. Cuantificada en matriz de Ausentismo laboral y soportada en reportes de  incapacidades por enfermedad
Variable 2: Empleados públicos que cuentan con una relación legal o reglamentaria con la entidad en el periodo de medición. Cuantificada en base de datos de servidores administrada por el Proceso de T Humano</t>
  </si>
  <si>
    <t>&gt;=3.126</t>
  </si>
  <si>
    <t>VARIABLE 1
Enfermedad Laboral</t>
  </si>
  <si>
    <t xml:space="preserve">"
Primer Trimestre
1.        Análisis
Entre enero a marzo de 2025, no se presentaron casos de enfermedad laboral 
2.        Logros / Beneficios:
•        No se presentaron casos de enfermedad laboral.
•        Se mantuvo la meta de cero casos, reflejando la efectividad de las acciones de promoción y prevención desarrolladas en el SG-SST.
3.        Retrasos y Soluciones:
•        No se evidenciaron retrasos en la gestión.
4.        Evidencias (Ruta o links): Matriz de ausentismos 2025
5.        Descripción General:
Durante este periodo no se reportaron enfermedades laborales, lo que reafirma la importancia de mantener los programas de promoción de la salud, vigilancia epidemiológica y fortalecimiento del autocuidado en los colaboradores de la entidad.
Segundo Trimestre
1.        Análisis
Entre abril y junio de 2025, no se presentaron casos de enfermedad laboral 
2.        Logros / Beneficios:
•        No se presentaron casos de enfermedad laboral.
•        Se mantuvo la meta de cero casos, reflejando la efectividad de las acciones de promoción y prevención desarrolladas en el SG-SST.
3.        Retrasos y Soluciones:
•        No se evidenciaron retrasos en la gestión.
4.        Evidencias (Ruta o links): Matriz de ausentismos 2025
5.        Descripción General:
Durante este periodo no se reportaron enfermedades laborales, lo que reafirma la importancia de mantener los programas de promoción de la salud, vigilancia epidemiológica y fortalecimiento del autocuidado en los colaboradores de la entidad.
"                                                                                                        </t>
  </si>
  <si>
    <t xml:space="preserve">Liliana Hernández
</t>
  </si>
  <si>
    <t>El indicador presenta coherencia en cuanto a su formulación, medición y descripción cualitativa. Muestra cumplimiento del principio estadístico.</t>
  </si>
  <si>
    <t>No se evalúan evidencias puesto que no se presentaron casos de enfermedades reportadas, no obstante se recomienda en próximos reportes adjuntar algún soporte como un informe o correo que pueda validar la información reportada de 0 casos</t>
  </si>
  <si>
    <t xml:space="preserve">Porcentajes de exámenes de condiciones médicas laborales efectuadas </t>
  </si>
  <si>
    <t>Reporte individual de exámenes médicos- Carpeta de historias laborales (Orfeo)</t>
  </si>
  <si>
    <t>(#Examenes médicos programados durante el periodo / # Exámenes médicos requeridos (vinculación + periódico + desvinculación  + post incapacidad) durante el periodo * 100</t>
  </si>
  <si>
    <t xml:space="preserve">Variable 1:  Exámenes médicos programados durante el periodo: Son los exámenes en los que se programo su realización en una fecha determinada dentro del periodo de medición.
Variable 2: Exámenes médicos requeridos: Son los exámenes que según el profesiograma de la entidad se le deben programar a los funcionarios durante su ciclo de vida en el servicio público. Estos son: examen de ingreso (el que se realiza con una nueva vinculación), periódico (el que se realiza cuando el servidor cumple un año de servicio), post incapacidad (el que se realiza cuando el servidor regresa de una incapacidad mayor o igual a 15 días) y de egreso (el que se realizada con la desvinculación). Se cuantifican a partir de los Reportes individuales de exámenes médicos- Carpeta de historias laborales (Orfeo)
</t>
  </si>
  <si>
    <t xml:space="preserve">Semestral </t>
  </si>
  <si>
    <t xml:space="preserve">1°sem
</t>
  </si>
  <si>
    <t>2°sem</t>
  </si>
  <si>
    <t>Primer semestre:
1.       Análisis
•        Exámenes programados: 5 (3 de ingreso, 2 de egreso).
Egreso: Tatiana Osorio e Iván Morales
Ingreso: Jairo Arriaga, Ángela María Cardozo y José Luis Aldana
•        Exámenes realizados: 3 de ingreso 1 egreso
•        Exámenes no realizados: 1 egreso, por inasistencia de la funcionaria Tatiana Osorio.
•        Cumplimiento: 80% → condición satisfactoria 
2.      Logros/Beneficios:
•       Cumplimiento total en los exámenes de ingreso, asegurando el proceso de valoración médica ocupacional antes del inicio de actividades.
3.     Retrasos y Soluciones:
•       Un examen de egreso no se realizó debido a la inasistencia de una funcionaria (Tatiana Osorio)
•        Desde Talento Humano y SST se gestionó y programó oportunamente el examen médico de egreso con la IPS, compartiendo la información y citación a la funcionaria dentro de los tiempos establecidos.
•        La funcionaria indico no poder asistir en la fecha indicada, manifestando que solo podía hacerlo 20 días después. Sin embargo, la norma establece que el examen de egreso debe realizarse dentro de los 5 días siguientes a la finalización de la relación laboral.
•       Mantener la programación oportuna, comunicar con antelación a los funcionarios y coordinar con la IPS para facilitar el cumplimiento de la cita, para el caso en particular se aclara, que la asistencia al examen es responsabilidad del funcionario/a que se retira de la entidad.
4.     Justificación de Retroceso:
•       El resultado del 80% no refleja fallas de gestión del proceso de Talento Humano y SST, sino un factor personal (inasistencia de la funcionaria al examen de egreso).
•       La entidad cumplió con su alcance en la programación y notificación de la evaluación médica ocupacional
5.     Evidencias (Ruta o links): https://drive.google.com/drive/folders/1dCR1X4jPXg5C-zdTpWp9u2hJpJ1CHXV4?usp=drive_link 
6.     Descripción General: En el primer semestre de 2025, el indicador alcanzó un 80% de cumplimiento (condición normal). Se destaca la gestión efectiva en exámenes de ingreso, con cobertura total. La única variación correspondió a un examen de egreso no realizado por inasistencia de la funcionaria citada, situación que no depende exclusivamente del proceso.</t>
  </si>
  <si>
    <t>Luz Dary Ramírez</t>
  </si>
  <si>
    <t>Liliana Hernández</t>
  </si>
  <si>
    <t>El indicador presenta coherencia en cuanto a su formulación, medición y descripción cualitativa. Muestra cumplimiento del principio estadístico.
No obstante esta por debajo de la meta propuesta, se recomienda realizar acciones que permitan mejorar el % esperado.</t>
  </si>
  <si>
    <t>Tasa de ausentismo laboral</t>
  </si>
  <si>
    <t xml:space="preserve">POSICION CADENA VALOR 
</t>
  </si>
  <si>
    <t xml:space="preserve">Desempeño
</t>
  </si>
  <si>
    <t xml:space="preserve">Resultado
</t>
  </si>
  <si>
    <t>En la vigencia actual, se consolidaran todos los datos de las variables para la medición correspondiente</t>
  </si>
  <si>
    <t xml:space="preserve">((# días de incapacidad por accidentes de trabajo/ # de contratistas y servidores en el trimestre) + (# días de incapacidad por enfermedades laborales calificadas en el trimestre / # servidores y contratistas en el trimestre) + (# días de permiso tomados en el trimestre/ # de servidores en el trimestre) + (# días de licencia tomadas en el trimestre / # de servidores en el trimestre)) / 4 
</t>
  </si>
  <si>
    <r>
      <rPr>
        <sz val="11"/>
        <color rgb="FF000000"/>
        <rFont val="Arial"/>
      </rPr>
      <t>Variable 1: Accidentes de trabajo: Todo suceso repentino que sobrevenga por causa o con ocasión del trabajo, y que produzca en el trabajador una lesión orgánica, una perturbación funcional o psiquiátrica, una invalidez o la muerte. Cuantificada en matriz de Ausentismo laboral y soportada en reportes de accidentes 
Variable 2: Incapacidades laborales por enfermedades laborales calificadas: Documento original o transcrito expedido por un medico, que indica la necesidad de guardar reposo para la recuperación física o mental de la persona. Cuantificada en matriz de Ausentismo laboral y soportada en reportes de incapacidades por enfermedad.</t>
    </r>
    <r>
      <rPr>
        <b/>
        <sz val="11"/>
        <color rgb="FF000000"/>
        <rFont val="Arial"/>
      </rPr>
      <t xml:space="preserve"> </t>
    </r>
    <r>
      <rPr>
        <sz val="11"/>
        <color rgb="FF000000"/>
        <rFont val="Arial"/>
      </rPr>
      <t xml:space="preserve">
Variable 3 : Días de Permisos tomados: Situación Administrativa en la cual el servidor público se ausenta transitoriamente por periodos cortos de tiempo de su empleo por motivos personales, académicos o por labor docente. Se excluyen de la medición los sindicales y de lactancia, teniendo en cuenta la obligatoriedad de concesión de estos. Cuantificada en matriz de Ausentismo laboral 
Variable 4: Días de Licencia: Situación Administrativa en la cual el servidor público se ausenta transitoriamente de su empleo por periodos largos de tiempo. Solo son objeto de medición las licencias no remuneradas, tales como la ordinaria y la de estudio. Cuantificada en matriz de Ausentismo laboral 
Variable 5: Contratistas: Personas naturales que cuentan con un contrato de prestación de servicios y/o apoyo a la gestión en el periodo de medición. Cuantificada en base de datos de contratistas administrada por el Proceso de G Jurídica.
Variable 6 : Servidores: Empleados públicos que cuentan con una relación legal o reglamentaria con la entidad en el periodo de medición. Cuantificada en base de datos de servidores administrada por el Proceso de T Humano
Lo anterior esta anidado a MIPG y al SGSST</t>
    </r>
  </si>
  <si>
    <t>0-3%</t>
  </si>
  <si>
    <t>4%-10%</t>
  </si>
  <si>
    <t>&gt;=11%</t>
  </si>
  <si>
    <t>VARIABLE 2
Enfermedades</t>
  </si>
  <si>
    <t>VARIABLE 3
Permisos</t>
  </si>
  <si>
    <t>VARIABLE 4
Licencias</t>
  </si>
  <si>
    <t>VARIABLE 5 + 6 
Contratistas + Servidores</t>
  </si>
  <si>
    <t>VARIABLE 6
Servidores</t>
  </si>
  <si>
    <t>Ene</t>
  </si>
  <si>
    <t>Feb</t>
  </si>
  <si>
    <t>Mar</t>
  </si>
  <si>
    <t>Abr</t>
  </si>
  <si>
    <t>May</t>
  </si>
  <si>
    <t>Jun</t>
  </si>
  <si>
    <t>Jul</t>
  </si>
  <si>
    <t>#DIV/0!</t>
  </si>
  <si>
    <t>Ago</t>
  </si>
  <si>
    <t>Sep</t>
  </si>
  <si>
    <t>Oct</t>
  </si>
  <si>
    <t>Nov</t>
  </si>
  <si>
    <t>Dic</t>
  </si>
  <si>
    <t xml:space="preserve">Primer Trimestre: (ene – mar)
1. Análisis 
• Promedio trimestral: 4% → Condición normal.
• Distribución porcentual: 100% permisos, 0% accidentes, 0% enfermedades, 0% licencias.
• Tendencia: marzo alcanzó el nivel más alto (7,29%), elevando el promedio del indicador al rango normal.
2. Logros / Beneficios:
• No se presentaron accidentes de trabajo, enfermedades laborales ni incapacidad relacionadas con esta variable.
• Se estableció la línea base del indicador de ausentismo para 2025.
3. Retrasos y Soluciones:
No aplica 
4. Justificación de Retroceso:
• No aplica, ya que el ausentismo se concentró en permisos administrativos y no en incapacidades.
• Evidencias (Ruta o links): Matriz de ausentismos 2025 - https://drive.google.com/drive/folders/1dCR1X4jPXg5C-zdTpWp9u2hJpJ1CHXV4?usp=drive_link
5. Descripción General:
El trimestre cerró en condición normal, con el ausentismo derivado en su totalidad por permisos. 
Segundo Trimestre (abr – jun)
1. Análisis 
• Promedio trimestral: 3% → Condición satisfactoria.
• Distribución porcentual: 100% permisos, 0% accidentes, 0% enfermedades, 0% licencias.
2. Logros / Beneficios:
• Cero accidentes, cero enfermedades laborales, cero licencias.
3. Retrasos y Soluciones:
• Los permisos se mantienen como la principal causa de ausentismo.
4. Justificación de Retroceso:
• No aplica, el trimestre se mantuvo dentro de condición satisfactoria.
• Evidencias (Ruta o links) Matriz de ausentismos 2025 - https://drive.google.com/drive/folders/1dCR1X4jPXg5C-zdTpWp9u2hJpJ1CHXV4?usp=drive_link
5.Descripción General:
Este trimestre reflejó un desempeño positivo del indicador. La estabilidad se mantuvo gracias a la ausencia de incapacidades, 
</t>
  </si>
  <si>
    <t>Luz Dary Ramirez Salcedo</t>
  </si>
  <si>
    <t>LILIANA HERNANDEZ</t>
  </si>
  <si>
    <t>VERACIDAD - CONFIABILIDAD (Monitoreo) soportes completos y precisos . Digno de confianza independiente de quién realice la medición. De dónde provienen los datos</t>
  </si>
  <si>
    <t>Posición en cadena de valor</t>
  </si>
  <si>
    <t>Tipo de Indicador</t>
  </si>
  <si>
    <t>ALINEACIÓN ESTRATÉGICA</t>
  </si>
  <si>
    <t xml:space="preserve">OBJETIVO ESTRATÉGICO </t>
  </si>
  <si>
    <t xml:space="preserve">Porcentaje de solicitudes tramitadas oportunamente </t>
  </si>
  <si>
    <t xml:space="preserve">POSICIÓN EN LA CADENA DE VALOR </t>
  </si>
  <si>
    <t>Brief</t>
  </si>
  <si>
    <t>Se espera que el indicador aumente en cada periodo con el propósito que se atiendan oportunamente el 100% de las solicitudes recibidas.</t>
  </si>
  <si>
    <t>En promedio se da un cumplimiento del 93% en la atención oportuna de solicitudes</t>
  </si>
  <si>
    <t>Para la vigencia 2025 se definió tomar como línea base los resultados obtenidos en 2023 y 2024 
De acuerdo a los reportes generados para el ultimo trimestre de 2024 el promedio de cumplimiento sobre este indicador fue del 95% y el resultado esperado para cada periodo de medición fue 90%. Por lo tanto se tomará como línea base de seguimiento el mismo resultado esperado que se manejó para 2024 siendo del 90%.</t>
  </si>
  <si>
    <t xml:space="preserve">(# de solicitudes tramitadas en los tiempos establecidos por tipo de solicitud según lo establecido en el Brief) / # de solicitudes recibidas mediante Brief) * 100
</t>
  </si>
  <si>
    <r>
      <rPr>
        <b/>
        <sz val="11"/>
        <color theme="1"/>
        <rFont val="Arial"/>
      </rPr>
      <t xml:space="preserve">Variable 1: # de solicitudes tramitadas en los tiempos establecidos por tipo de solicitud según lo establecido en el Brief. </t>
    </r>
    <r>
      <rPr>
        <sz val="11"/>
        <color theme="1"/>
        <rFont val="Arial"/>
      </rPr>
      <t xml:space="preserve">Hace referencia a las solicitudes que fueron atendidas dentro de los tiempos indicados en el procedimiento de comunicaciones para cada tipo de solicitud. El valor de esta variable es tomada de la Matriz de Seguimiento de Solicitudes a Comunicaciones (formato CO-FT-05). Es importante tener en cuenta que existen solicitudes que, por sus características, fecha de divulgación o por el alto volumen de requerimientos, necesitan de días adicionales para su trámite o se pueden tramitar más adelante, casos que se denominan 'especiales'. Cuando se presenten se informa al peticionario para concertar una fecha de entrega fuera de las ya establecidas sin que esto represente un incumplimiento. (Fuente: Matriz de Seguimiento de Solicitudes a Comunicaciones (formato CO-FT-05)
</t>
    </r>
    <r>
      <rPr>
        <b/>
        <sz val="11"/>
        <color theme="1"/>
        <rFont val="Arial"/>
      </rPr>
      <t xml:space="preserve">Variable 2:# de solicitudes recibidas mediante Brief. </t>
    </r>
    <r>
      <rPr>
        <sz val="11"/>
        <color theme="1"/>
        <rFont val="Arial"/>
      </rPr>
      <t>Hace referencia a las solicitudes recibidas diariamente mediante BRIEF y registradas en la Matriz de Seguimiento de Solicitudes a Comunicaciones (formato CO-FT-05) para gestión interna y externa. Es importante señalar que los Briefs recibidos son alojados mensualmente en el aplicativo ORFEO. (Fuente: Matriz de Seguimiento de Solicitudes a Comunicaciones (formato CO-FT-05)  y Aplicativo ORFEO para la custodia de los briefs recibidos)</t>
    </r>
  </si>
  <si>
    <t>100%-90%</t>
  </si>
  <si>
    <t>60%-0%</t>
  </si>
  <si>
    <r>
      <rPr>
        <b/>
        <sz val="9"/>
        <color rgb="FF000000"/>
        <rFont val="Arial"/>
      </rPr>
      <t>PRIMER TRIMESTRE: (ANALISIS CUALITATIVO)</t>
    </r>
    <r>
      <rPr>
        <sz val="9"/>
        <color rgb="FFFF0000"/>
        <rFont val="Arial"/>
      </rPr>
      <t xml:space="preserve">
</t>
    </r>
    <r>
      <rPr>
        <sz val="9"/>
        <color rgb="FF000000"/>
        <rFont val="Arial"/>
      </rPr>
      <t xml:space="preserve">Entre enero y marzo de 2025 se gestionaron 194 de las 195 solicitudes registradas dentro de los tiempos oportunos establecidos según su tipología, lo que representa un cumplimiento del 99%. Este resultado nos ubica en una condición SATISFACTORIA y refleja un manejo adecuado de la carga operativa. Como repositorio de soportes, las solicitudes recibidas y gestionadas pueden consultarse en la Matriz de Seguimiento de Solicitudes a Comunicaciones (formato CO-FT-05) y en la carpeta ORFEO No. 202531007100100001E, donde reposan los briefs correspondientes.
Es importante precisar que, en la pestaña Instructivo de la Matriz de Seguimiento de Solicitudes, se establece que “algunas solicitudes, debido a sus características, la fecha de divulgación o por el alto volumen de requerimientos y su nivel de prioridad, pueden necesitar días adicionales para su trámite o ser atendidas en una fecha posterior. Estos casos se denominan ‘especiales’. Cuando se presenten, se informará al peticionario para acordar una nueva fecha de entrega, distinta a las establecidas, sin que ello constituya un incumplimiento “. Por esta razón, aunque en este periodo la matriz registra 11 solicitudes resueltas fuera de los tiempos establecidos, estas no se reportan como incumplidas, pues fueron tipificadas como ESPECIALES bajo los criterios mencionados. Esta condición permitió gestionar el volumen de casos sin afectar la calidad de los productos ni las prioridades reales.
De igual forma, en la matriz aparecen 8 casos señalados en color amarillo (semaforización) que corresponden a retrasos de uno o dos días. No obstante, se dejó la anotación de NO RETRASO, ya que la herramienta contabiliza días no hábiles, generando un conteo inexacto. </t>
    </r>
    <r>
      <rPr>
        <sz val="9"/>
        <color rgb="FFFF0000"/>
        <rFont val="Arial"/>
      </rPr>
      <t xml:space="preserve">
</t>
    </r>
    <r>
      <rPr>
        <i/>
        <sz val="9"/>
        <color rgb="FF000000"/>
        <rFont val="Arial"/>
      </rPr>
      <t xml:space="preserve">
</t>
    </r>
    <r>
      <rPr>
        <b/>
        <sz val="9"/>
        <color rgb="FF000000"/>
        <rFont val="Arial"/>
      </rPr>
      <t>Logros y beneficios:</t>
    </r>
    <r>
      <rPr>
        <sz val="9"/>
        <color rgb="FF000000"/>
        <rFont val="Arial"/>
      </rPr>
      <t xml:space="preserve"> Durante el primer trimestre se evidenció una sólida capacidad de respuesta frente a un alto volumen de solicitudes, a pesar de la falta de personal ocasionada por los trámites contractuales de inicio de año y del pico de producción derivado del Festival Centro y, en febrero, del lanzamiento del Portafolio de Estímulos PDE. Aún con esta carga adicional, se alcanzó un nivel de cumplimiento del 99%, reflejando eficiencia y compromiso del equipo. Asimismo, la gestión de solicitudes especiales permitió consolidar buenas prácticas de concertación con los peticionarios, fortaleciendo la confianza en el proceso y nivelar las cargas en el equipo en cuanto a prioridades.
</t>
    </r>
    <r>
      <rPr>
        <b/>
        <sz val="9"/>
        <color rgb="FF000000"/>
        <rFont val="Arial"/>
      </rPr>
      <t>Retrasos y soluciones:</t>
    </r>
    <r>
      <rPr>
        <sz val="9"/>
        <color rgb="FF000000"/>
        <rFont val="Arial"/>
      </rPr>
      <t xml:space="preserve"> Los retrasos se concentraron principalmente en una solicitud asociada a la caída de la plataforma GLPI, ocurrida entre diciembre de 2024 y el 4 de febrero de 2025, medio por el cual en ese momento se asignaban los casos (</t>
    </r>
    <r>
      <rPr>
        <u/>
        <sz val="9"/>
        <color rgb="FF1155CC"/>
        <rFont val="Arial"/>
      </rPr>
      <t>se adjunta correo como evidencia de la contingencia</t>
    </r>
    <r>
      <rPr>
        <sz val="9"/>
        <color rgb="FF000000"/>
        <rFont val="Arial"/>
      </rPr>
      <t xml:space="preserve">). Por otro lado, si bien no se cuentan como retrasos, los 11 casos tipificados como especiales gestionados bajo la concertación de cambio de fecha para la entrega, se debieron al alto volumen de trabajo del equipo de diseño, a la falta de información para completar algunos requerimientos y a demoras en el proceso de escalamiento a diseño. Si bien este margen de error es esperable frente al elevado número de casos que se gestionan diariamente, se realizaron los llamados correspondientes en los tráficos editoriales para dar seguimiento y control a estas situaciones.
</t>
    </r>
    <r>
      <rPr>
        <b/>
        <sz val="9"/>
        <color rgb="FF000000"/>
        <rFont val="Arial"/>
      </rPr>
      <t xml:space="preserve">Justificación de retroceso: </t>
    </r>
    <r>
      <rPr>
        <sz val="9"/>
        <color rgb="FF000000"/>
        <rFont val="Arial"/>
      </rPr>
      <t xml:space="preserve">En este trimestre no se evidenció retroceso en términos de cumplimiento, ya que el porcentaje alcanzado (96%) refleja un desempeño estable y satisfactorio, incluso encima de la meta establecida.
</t>
    </r>
    <r>
      <rPr>
        <b/>
        <sz val="9"/>
        <color rgb="FF000000"/>
        <rFont val="Arial"/>
      </rPr>
      <t xml:space="preserve">EVIDENCIAS: (RUTA O LINKS)
</t>
    </r>
    <r>
      <rPr>
        <sz val="9"/>
        <color rgb="FF000000"/>
        <rFont val="Arial"/>
      </rPr>
      <t xml:space="preserve">Matriz_Seguimiento_Solicitudes_Comunicaciones_2025ajustada 16 sptiembre.xlsx
</t>
    </r>
    <r>
      <rPr>
        <b/>
        <sz val="9"/>
        <color rgb="FF000000"/>
        <rFont val="Arial"/>
      </rPr>
      <t xml:space="preserve">BRIEFS 2025: </t>
    </r>
    <r>
      <rPr>
        <sz val="9"/>
        <color rgb="FF000000"/>
        <rFont val="Arial"/>
      </rPr>
      <t xml:space="preserve">carpeta ORFEO No. 202531007100100001E
</t>
    </r>
    <r>
      <rPr>
        <b/>
        <sz val="9"/>
        <color rgb="FF000000"/>
        <rFont val="Arial"/>
      </rPr>
      <t>SEGUNDO TRIMESTRE: (ANALISIS CUALITATIVO)</t>
    </r>
    <r>
      <rPr>
        <sz val="9"/>
        <color rgb="FF000000"/>
        <rFont val="Arial"/>
      </rPr>
      <t xml:space="preserve">
Entre abril y junio de 2025 se gestionaron 254 de las 254 solicitudes registradas dentro de los tiempos oportunos establecidos según su tipología, lo que representa un cumplimiento del 100%. Este resultado nos ubica en una condición SATISFACTORIA y refleja un manejo adecuado de la carga operativa. Como repositorio de soportes, las solicitudes recibidas y gestionadas pueden consultarse en la Matriz de Seguimiento de Solicitudes a Comunicaciones (formato CO-FT-05) y en la carpeta ORFEO No. 202531007100100001E, donde reposan los briefs correspondientes.
Es importante precisar que, en la pestaña Instructivo de la Matriz de Seguimiento de Solicitudes, se establece que “algunas solicitudes, debido a sus características, la fecha de divulgación o por el alto volumen de requerimientos y su nivel de prioridad, pueden necesitar días adicionales para su trámite o ser atendidas en una fecha posterior. Estos casos se denominan ‘especiales’. Cuando se presenten, se informará al peticionario para acordar una nueva fecha de entrega, distinta a las establecidas, sin que ello constituya un incumplimiento “. Por esta razón, aunque en este periodo la matriz registra 9 solicitudes resueltas fuera de los tiempos establecidos, estas no se reportan como incumplidas, pues fueron tipificadas como ESPECIALES bajo los criterios mencionados. Esta condición permitió gestionar el volumen de casos sin afectar la calidad de los productos ni las prioridades reales.
De igual forma, en la matriz aparecen 20 casos señalados en color amarillo (semaforización) que corresponden a retrasos de uno o dos días. No obstante, se dejó la anotación de NO RETRASO, ya que la herramienta contabilizó días no hábiles, generando un conteo inexacto. 
</t>
    </r>
    <r>
      <rPr>
        <b/>
        <sz val="9"/>
        <color rgb="FF000000"/>
        <rFont val="Arial"/>
      </rPr>
      <t xml:space="preserve">LOGROS Y BENEFICIOS: </t>
    </r>
    <r>
      <rPr>
        <sz val="9"/>
        <color rgb="FF000000"/>
        <rFont val="Arial"/>
      </rPr>
      <t xml:space="preserve">La gestión del segundo trimestre muestra la continuidad en un desempeño sólido, con un cumplimiento del 100%, pese al incremento en el volumen de solicitudes. Este periodo estuvo marcado por la alta carga operativa derivada de la Feria Internacional del Libro de Bogotá (FILBo), que implicó dar prioridad a múltiples requerimientos. El equipo logró responder de manera eficiente y mantener estándares de satisfacción en medio de la presión. Asimismo, la gestión de solicitudes especiales permitió consolidar buenas prácticas de concertación con los peticionarios, fortaleciendo la confianza en el proceso y nivelar las cargas en el equipo en cuanto a prioridades.
</t>
    </r>
    <r>
      <rPr>
        <b/>
        <sz val="9"/>
        <color rgb="FF000000"/>
        <rFont val="Arial"/>
      </rPr>
      <t>Retrasos y soluciones:</t>
    </r>
    <r>
      <rPr>
        <sz val="9"/>
        <color rgb="FF000000"/>
        <rFont val="Arial"/>
      </rPr>
      <t xml:space="preserve"> Si bien no se cuentan como retrasos, los 9 casos tipificados como especiales gestionados bajo la concertación de cambio de fecha para la entrega, se debieron al alto volumen de trabajo del equipo de diseño por la FILBo y Monumentum, la falta de información para completar algunos requerimientos y solicitudes de productos que se podían sacar mucho más adelante. Si bien, este margen de contingencia es esperable frente al elevado número de casos que se gestionan diariamente, se realizaron las validaciones correspondientes en los tráficos editoriales para dar seguimiento y control a los mismos.
</t>
    </r>
    <r>
      <rPr>
        <b/>
        <sz val="9"/>
        <color rgb="FF000000"/>
        <rFont val="Arial"/>
      </rPr>
      <t xml:space="preserve">Justificación de retroceso: </t>
    </r>
    <r>
      <rPr>
        <sz val="9"/>
        <color rgb="FF000000"/>
        <rFont val="Arial"/>
      </rPr>
      <t>En este trimestre no se evidenció retroceso en términos de cumplimiento, ya que el porcentaje alcanzado (100%) refleja un desempeño estable y satisfactorio.</t>
    </r>
    <r>
      <rPr>
        <sz val="9"/>
        <color rgb="FFFF0000"/>
        <rFont val="Arial"/>
      </rPr>
      <t xml:space="preserve">
</t>
    </r>
    <r>
      <rPr>
        <b/>
        <sz val="9"/>
        <color rgb="FF000000"/>
        <rFont val="Arial"/>
      </rPr>
      <t>EVIDENCIAS: (RUTA O LINKS)</t>
    </r>
    <r>
      <rPr>
        <sz val="9"/>
        <color rgb="FFFF0000"/>
        <rFont val="Arial"/>
      </rPr>
      <t xml:space="preserve">
</t>
    </r>
    <r>
      <rPr>
        <u/>
        <sz val="9"/>
        <color rgb="FF1155CC"/>
        <rFont val="Arial"/>
      </rPr>
      <t>Matriz_Seguimiento_Solicitudes_Comunicaciones_2025ajustada 16 sptiembre.xlsx</t>
    </r>
    <r>
      <rPr>
        <sz val="9"/>
        <color rgb="FFFF0000"/>
        <rFont val="Arial"/>
      </rPr>
      <t xml:space="preserve">
</t>
    </r>
    <r>
      <rPr>
        <sz val="9"/>
        <color rgb="FF000000"/>
        <rFont val="Arial"/>
      </rPr>
      <t xml:space="preserve">BRIEFS 2025: carpeta ORFEO No. 202531007100100001E  </t>
    </r>
    <r>
      <rPr>
        <sz val="9"/>
        <color rgb="FFFF0000"/>
        <rFont val="Arial"/>
      </rPr>
      <t xml:space="preserve">                                         
</t>
    </r>
    <r>
      <rPr>
        <b/>
        <sz val="9"/>
        <color rgb="FF000000"/>
        <rFont val="Arial"/>
      </rPr>
      <t>TERCER TRIMESTRE: (ANALISIS CUALITATIVO)
Teniendo en cuenta que aún no se acaba el trimestre, no se presenta reporte de este periodo</t>
    </r>
    <r>
      <rPr>
        <sz val="9"/>
        <color rgb="FFFF0000"/>
        <rFont val="Arial"/>
      </rPr>
      <t xml:space="preserve">
</t>
    </r>
  </si>
  <si>
    <t xml:space="preserve">N/A
</t>
  </si>
  <si>
    <t>Gisella Ricardo Vásquez-Contratista comunicaciones</t>
  </si>
  <si>
    <t>Erika Viviana Ríos- Contratista líder equipo comunicaciones</t>
  </si>
  <si>
    <t>Blanca Andrea Sánchez-Directora</t>
  </si>
  <si>
    <t xml:space="preserve">El indicador presenta coherencia en cuanto a su formulación, medición y descripción cualitativa. Muestra cumplimiento del principio estadístico. Además el indicador se caracteriza por su Pertinencia y/o Importancia Programática, las cuales facilitan el entendimiento para todo el equipo del proceso.
El proceso reporta que no se presentaron retrasos dentro de la ejecución de las actividades medidas en el indicador, no obstante aclara que algunos casos identificados como "especiales" salen de la medición del indicador dado que estos no cumplen con los mismos criterios de gestión que los casos de medición, de puede evidenciar dicha salvedad dentro del documento Excel de la evidencia </t>
  </si>
  <si>
    <t>El proceso adopto las recomendaciones dadas en el ultimo seguimiento del indicador, mostrando la unificación de su gestión y diseñando un instrumento de seguimiento que le permite identificar alertas tempranas para la toma de decisiones en el desarrollo del ejercicio de las publicaciones</t>
  </si>
  <si>
    <t>Porcentaje de quejas recibidas por publicación de información no autorizada en piezas audiovisuales institucionales</t>
  </si>
  <si>
    <t>PQRS ( Reportes  plataforma Bogotá te escucha) - Área asignación Comunicaciones</t>
  </si>
  <si>
    <t>A la fecha no se cuenta con registro de quejas relacionadas con publicación de información no autorizada en piezas audiovisuales institucionales por parte de los actores de interés.</t>
  </si>
  <si>
    <t>(# de quejas por publicación de información no autorizada en piezas audiovisuales / # de piezas audiovisuales publicadas) * 100</t>
  </si>
  <si>
    <r>
      <rPr>
        <b/>
        <sz val="11"/>
        <color theme="1"/>
        <rFont val="Arial"/>
      </rPr>
      <t xml:space="preserve">Variable 1:#quejas por publicación de información no autorizada en piezas audiovisuales. </t>
    </r>
    <r>
      <rPr>
        <sz val="11"/>
        <color theme="1"/>
        <rFont val="Arial"/>
      </rPr>
      <t xml:space="preserve">Hace referencia a las PQRS recibidas por el proceso de servicio al ciudadano que tienen que ver con publicación de información no autorizada en piezas audiovisuales. Fuente de medición - (Informes mensuales PQRS y/o Reportes plataforma Bogotá te escucha- Área comunicaciones)
</t>
    </r>
    <r>
      <rPr>
        <b/>
        <sz val="11"/>
        <color theme="1"/>
        <rFont val="Arial"/>
      </rPr>
      <t>Variable 2: # de piezas audiovisuales publicadas</t>
    </r>
    <r>
      <rPr>
        <sz val="11"/>
        <color theme="1"/>
        <rFont val="Arial"/>
      </rPr>
      <t xml:space="preserve">. Hace referencia a la cantidad de Piezas publicadas en el periodo. Fuente de medición - Cantidad de Piezas publicadas en el periodo y consolidadas en la Matriz de Seguimiento de contenidos audiovisuales publicados.
</t>
    </r>
  </si>
  <si>
    <t>0%-5%</t>
  </si>
  <si>
    <t>6%-19%</t>
  </si>
  <si>
    <t>20%-100%</t>
  </si>
  <si>
    <r>
      <rPr>
        <b/>
        <sz val="9"/>
        <rFont val="Arial"/>
      </rPr>
      <t>PRIMER TRIMESTRE: (ANALISIS CUALITATIVO)</t>
    </r>
    <r>
      <rPr>
        <sz val="9"/>
        <rFont val="Arial"/>
      </rPr>
      <t xml:space="preserve">
LOGROS BENEFICIOS: Durante el primer trimestre de 2025, se publicaron 216 piezas audiovisuales de las cuales el Proceso de Gestión de las Comunicaciones no recibió PQRS por publicación de información no autorizada. Esto ubica al indicador en una CONDICIÓN SATISFACTORIA (0%) frente a los rangos de aceptación establecidos, lo cual representa un logro significativo y sostenido en el cumplimiento de los criterios evaluados. Lo anterior fue verificado con el proceso de Servicio al Ciudadano, mediante los informes mensuales de PQRS de enero, febrero y marzo de 2025.
RETRASOS Y SOLUCIONES: No se presentaron retrasos en el cumplimiento de la meta.
JUSTIFICACIÓN DE RETROCESO: N/A
EVIDENCIAS (RUTA O LINKS): 
-</t>
    </r>
    <r>
      <rPr>
        <u/>
        <sz val="9"/>
        <color rgb="FF1155CC"/>
        <rFont val="Arial"/>
      </rPr>
      <t>Informes mensuales de PQRS</t>
    </r>
    <r>
      <rPr>
        <sz val="9"/>
        <rFont val="Arial"/>
      </rPr>
      <t xml:space="preserve"> de enero, febrero y marzo de 2025.
- </t>
    </r>
    <r>
      <rPr>
        <u/>
        <sz val="9"/>
        <color rgb="FF1155CC"/>
        <rFont val="Arial"/>
      </rPr>
      <t>Matriz de contenidos audiovisuales publicados</t>
    </r>
    <r>
      <rPr>
        <sz val="9"/>
        <rFont val="Arial"/>
      </rPr>
      <t xml:space="preserve"> entre enero, febrero y marzo de 2025
DESCRIPCIÓN GENERAL:
Durante el primer trimestre de 2025, se gestionaron un total de 7 respuestas a PQRSD tipificadas como Gestión de Comunicaciones, eventos o invitaciones, de las cuales ninguna estuvo relacionada con publicación de información no autorizada.
</t>
    </r>
    <r>
      <rPr>
        <b/>
        <sz val="9"/>
        <rFont val="Arial"/>
      </rPr>
      <t>SEGUNDO TRIMESTRE: (ANALISIS CUALITATIVO)</t>
    </r>
    <r>
      <rPr>
        <sz val="9"/>
        <rFont val="Arial"/>
      </rPr>
      <t xml:space="preserve">
LOGROS BENEFICIOS: Durante el segundo trimestre de 2025, se publicaron 164 piezas audiovisuales de las cuales el Proceso de Gestión de las Comunicaciones no recibió PQRS por publicación de información no autorizada. Esto ubica al indicador en una CONDICIÓN SATISFACTORIA (0%) frente a los rangos de aceptación establecidos, lo cual representa un logro significativo y sostenido en el cumplimiento de los criterios evaluados. Lo anterior fue verificado con el proceso de Servicio al Ciudadano, mediante los informes mensuales de PQRS de abril, mayo y junio de 2025.
RETRASOS Y SOLUCIONES: No se presentaron retrasos en el cumplimiento de la meta.
JUSTIFICACIÓN DE RETROCESO: N/A
EVIDENCIAS (RUTA O LINKS): 
-</t>
    </r>
    <r>
      <rPr>
        <u/>
        <sz val="9"/>
        <color rgb="FF1155CC"/>
        <rFont val="Arial"/>
      </rPr>
      <t>Informes mensuales de PQRS</t>
    </r>
    <r>
      <rPr>
        <sz val="9"/>
        <rFont val="Arial"/>
      </rPr>
      <t xml:space="preserve"> de abril, mayo y junio de 2025.
- </t>
    </r>
    <r>
      <rPr>
        <u/>
        <sz val="9"/>
        <color rgb="FF1155CC"/>
        <rFont val="Arial"/>
      </rPr>
      <t>Matriz de contenidos audiovisuales publicados</t>
    </r>
    <r>
      <rPr>
        <sz val="9"/>
        <rFont val="Arial"/>
      </rPr>
      <t xml:space="preserve"> entre abril, mayo y junio de 2025.
DESCRIPCIÓN GENERAL:
Durante el segundo trimestre de 2025, se gestionaron un total de 2 respuestas a PQRSD tipificadas como Gestión de Comunicaciones, eventos o invitaciones, de las cuales ninguna estuvo relacionada con publicación de información no autorizada.
</t>
    </r>
    <r>
      <rPr>
        <b/>
        <sz val="9"/>
        <rFont val="Arial"/>
      </rPr>
      <t xml:space="preserve">TERCER TRIMESTRE: (ANALISIS CUALITATIVO)
</t>
    </r>
    <r>
      <rPr>
        <sz val="9"/>
        <rFont val="Arial"/>
      </rPr>
      <t xml:space="preserve">Teniendo en cuenta que aún no se acaba el trimestre, no se presenta reporte de este periodo
</t>
    </r>
  </si>
  <si>
    <t>El indicador presenta coherencia en cuanto a su formulación, medición y descripción cualitativa. Muestra cumplimiento del principio estadístico. Además el indicador se caracteriza por su Pertinencia y/o Importancia Programática, las cuales facilitan el entendimiento para todo el equipo del proceso.
El proceso reporta que no se presentaron retrasos dentro de la ejecución de las actividades medidas en el indicador.</t>
  </si>
  <si>
    <t>Las evidencias o soportes presentados son coherentes y su medición es Confiable por las fuentes de donde se toma la data</t>
  </si>
  <si>
    <t>Porcentaje de respuestas a las PQRSD gestionadas cumpliendo con los criterios de calidad definidos por la Secretaría General</t>
  </si>
  <si>
    <t>Informe interno de calidad de las respuestas dadas por la FUGA a las PQRSD</t>
  </si>
  <si>
    <t>Se espera que el indicador este por encima de la meta</t>
  </si>
  <si>
    <t xml:space="preserve">Meta definida en la Política Pública de Servicio a la Ciudadanía del Distrito Capital. </t>
  </si>
  <si>
    <t xml:space="preserve">La línea base de este indicador está definida conforme a la meta establecida en la Política Pública de Servicio a la Ciudadanía. Para el mes de julio de 2025, dicha meta fue actualizada por la Secretaría General al 88%, tal como se refleja en el documento de Excel anexo al Informe de Calidad de las respuestas, con radicado 20252300018082.          </t>
  </si>
  <si>
    <t>(Número de respuestas a las PQRSD gestionadas, que cumplen criterios de calidad en el periodo / Número de respuestas a las PQRSD gestionadas en el periodo) *100</t>
  </si>
  <si>
    <t>Variable 1: Número de respuestas a las PQRSD gestionadas en el periodo, corresponde a las respuestas emitidas que cumplen con los criterios de calidad tomadas del Informe interno de calidad de las respuestas dadas por la FUGA a las PQRSD mensual (Se consideran criterios de calidad  la COHERENCIA, CLARIDAD, CALIDEZ,  OPORTUNIDAD Y MANEJO DEL SISTEMA ORFEO)- Fuente Informe interno de calidad de las respuestas dadas por la FUGA a las PQRSD 
Variable 2: Número de respuestas a las PQRSD gestionadas en el periodo, tomadas del Informe interno de calidad de las respuestas dadas por la FUGA a las PQRSD
* PQRSD = Peticiones, Quejas, Reclamos, Sugerencias y Denuncias</t>
  </si>
  <si>
    <t>100% - 86%</t>
  </si>
  <si>
    <t xml:space="preserve">
85% - 77%
</t>
  </si>
  <si>
    <t xml:space="preserve">
76% - 0%
</t>
  </si>
  <si>
    <t>RESULTADO  TRIMESTRAL</t>
  </si>
  <si>
    <t>Ago.</t>
  </si>
  <si>
    <r>
      <rPr>
        <b/>
        <sz val="10"/>
        <color theme="1"/>
        <rFont val="Arial"/>
      </rPr>
      <t>PRIMER TRIMESTRE: (ANALISIS CUALITATIVO)</t>
    </r>
    <r>
      <rPr>
        <sz val="10"/>
        <color theme="1"/>
        <rFont val="Arial"/>
      </rPr>
      <t xml:space="preserve">
LOGROS BENEFICIOS: Durante el primer trimestre de 2025, se alcanzó un 90% de cumplimiento en la calidad de las respuestas a las PQRSD, superando la meta establecida del 86%.Es importante destacar que, mes a mes, se mantuvo un desempeño por encima de la meta, lo cual representa un logro significativo y sostenido en el cumplimiento de los criterios evaluados.
RETRASOS Y SOLUCIONES: No se presentaron retrasos en el cumplimiento de la meta, sin embargo es importante destacar que, durante el primer trimestre de 2025, se realizaron capacitaciones dirigidas a los enlaces de cada proceso, teniendo en cuenta los informes internos de evaluación emitidos por el proceso de Servicio al Ciudadano y la Oficina de Control Interno. Esto con el objetivo de fortalecer sus conocimientos en la gestión de las PQRSD y propender por la mejora continua.
JUSTIFICACIÓN DE RETROCESO: N/A
EVIDENCIAS: (RUTA O LINKS): 
Informe Enero:    20252300022023
Informe Febrero: 20252300033823          
Informe Marzo:    20252300042113
https://intranet.fuga.gov.co/noticias         
</t>
    </r>
    <r>
      <rPr>
        <b/>
        <sz val="10"/>
        <color theme="1"/>
        <rFont val="Arial"/>
      </rPr>
      <t xml:space="preserve">
DESCRIPCIÓN GENERAL:
</t>
    </r>
    <r>
      <rPr>
        <sz val="10"/>
        <color theme="1"/>
        <rFont val="Arial"/>
      </rPr>
      <t>Durante el primer trimestre de 2025, se gestionaron un total de 252 respuestas a las PQRSD, de las cuales 225 cumplieron con los criterios de calidad establecidos (coherencia, claridad, calidez, oportunidad y manejo del sistema ORFEO), según el Informe Interno de Calidad de las Respuestas emitido por la FUGA. Esto representa un cumplimiento acumulado del 90%, alcanzando la meta establecida para el periodo.
Desglosado por mes, en enero se emitieron 62 respuestas, con un cumplimiento del 94% (58 respuestas que cumplieron con los criterios de calidad). En febrero y marzo, el cumplimiento fue del 88% en cada mes, con 70 de 80 respuestas en febrero y 97 de 110 en marzo. El resultado global del trimestre se mantuvo por encima de la meta, lo que evidencia un desempeño sólido y sostenido en la gestión de la calidad de las respuestas a las PQRSD.</t>
    </r>
    <r>
      <rPr>
        <b/>
        <sz val="10"/>
        <color theme="1"/>
        <rFont val="Arial"/>
      </rPr>
      <t xml:space="preserve">
SEGUNDO TRIMESTRE: (ANALISIS CUALITATIVO)</t>
    </r>
    <r>
      <rPr>
        <sz val="10"/>
        <color theme="1"/>
        <rFont val="Arial"/>
      </rPr>
      <t xml:space="preserve">
LOGROS BENEFICIOS: Durante el segundo trimestre de 2025, se alcanzó un 93% de cumplimiento en la calidad de las respuestas a las PQRSD, superando la meta establecida del 86%. Es importante destacar que, mes a mes, se mantuvo un desempeño por encima de la meta, lo cual representa un logro significativo en el cumplimiento de los criterios evaluados.
.
RETRASOS Y SOLUCIONES: No se presentaron retrasos en el cumplimiento de la meta, sin embargo se destaca que, durante el segundo trimestre de 2025 se continuaron las capacitaciones dirigidas a los enlaces de cada proceso, con base en los informes de evaluación interna emitidos por el proceso de Servicio al Ciudadano y la Oficina de Control Interno. Estas acciones tuvieron como objetivo fortalecer sus competencias en la gestión de las PQRSD y promover la mejora continua.
JUSTIFICACIÓN DE RETROCESO: </t>
    </r>
    <r>
      <rPr>
        <b/>
        <sz val="10"/>
        <color theme="1"/>
        <rFont val="Arial"/>
      </rPr>
      <t>N/A</t>
    </r>
    <r>
      <rPr>
        <sz val="10"/>
        <color theme="1"/>
        <rFont val="Arial"/>
      </rPr>
      <t xml:space="preserve">
EVIDENCIAS: (RUTA O LINKS): 
Informe Abril:  20252300050553        
Informe Mayo: 20252300062493         
Informe Junio: 202523000713</t>
    </r>
    <r>
      <rPr>
        <b/>
        <sz val="10"/>
        <color theme="1"/>
        <rFont val="Arial"/>
      </rPr>
      <t xml:space="preserve">03
</t>
    </r>
    <r>
      <rPr>
        <sz val="10"/>
        <color theme="1"/>
        <rFont val="Arial"/>
      </rPr>
      <t>https://intranet.fuga.gov.co/noticias</t>
    </r>
    <r>
      <rPr>
        <b/>
        <sz val="10"/>
        <color theme="1"/>
        <rFont val="Arial"/>
      </rPr>
      <t xml:space="preserve">
DESCRIPCIÓN GENERAL:
</t>
    </r>
    <r>
      <rPr>
        <sz val="10"/>
        <color theme="1"/>
        <rFont val="Arial"/>
      </rPr>
      <t xml:space="preserve">Durante el segundo trimestre de 2025, se gestionaron un total de 237 respuestas a las PQRSD, de las cuales 222 cumplieron con los criterios de calidad establecidos, lo que representa un cumplimiento acumulado del 93%, superando la meta trazada del 86% para el periodo.
Por mes, se puede evidenciar que en abril se registró un cumplimiento del 91% (74 de 81 respuestas); en mayo, del 96% (94 de 98); y en junio, del 93% (54 de 58). Estos resultados evidencian una mejora sostenida respecto al trimestre anterior y consolidan un mejor desempeño en la gestión de la calidad de las respuestas a las PQRSD.
</t>
    </r>
    <r>
      <rPr>
        <b/>
        <sz val="10"/>
        <color theme="1"/>
        <rFont val="Arial"/>
      </rPr>
      <t xml:space="preserve">
TERCER TRIME</t>
    </r>
    <r>
      <rPr>
        <sz val="10"/>
        <color theme="1"/>
        <rFont val="Arial"/>
      </rPr>
      <t>S</t>
    </r>
    <r>
      <rPr>
        <b/>
        <sz val="10"/>
        <color theme="1"/>
        <rFont val="Arial"/>
      </rPr>
      <t xml:space="preserve">TRE: (ANALISIS CUALITATIVO): </t>
    </r>
    <r>
      <rPr>
        <sz val="10"/>
        <color theme="1"/>
        <rFont val="Arial"/>
      </rPr>
      <t xml:space="preserve">Los resultados de este trimestre aún se encuentran en elaboración. 
LOGROS BENEFICIOS:
RETRASOS Y SOLUCIONES: 
JUSTIFICACIÓN DE RETROCESO:
EVIDENCIAS: (RUTA O LINKS): 
</t>
    </r>
    <r>
      <rPr>
        <b/>
        <sz val="10"/>
        <color theme="1"/>
        <rFont val="Arial"/>
      </rPr>
      <t>DESCRIPCIÓN GENERAL:
CUART</t>
    </r>
    <r>
      <rPr>
        <sz val="10"/>
        <color theme="1"/>
        <rFont val="Arial"/>
      </rPr>
      <t xml:space="preserve">O </t>
    </r>
    <r>
      <rPr>
        <b/>
        <sz val="10"/>
        <color theme="1"/>
        <rFont val="Arial"/>
      </rPr>
      <t>TRIMESTRE</t>
    </r>
    <r>
      <rPr>
        <sz val="10"/>
        <color theme="1"/>
        <rFont val="Arial"/>
      </rPr>
      <t xml:space="preserve">: (ANALISIS CUALITATIVO)
LOGROS BENEFICIOS:
RETRASOS Y SOLUCIONES:
JUSTIFICACIÓN DE RETROCESO:
EVIDENCIAS: (RUTA O LINKS)
DESCRIPCIÓN GENERAL:
</t>
    </r>
  </si>
  <si>
    <r>
      <rPr>
        <sz val="11"/>
        <color theme="1"/>
        <rFont val="Arial"/>
      </rPr>
      <t xml:space="preserve">Descripción de la acción (corrección)  a tomar : </t>
    </r>
    <r>
      <rPr>
        <b/>
        <sz val="11"/>
        <color theme="1"/>
        <rFont val="Arial"/>
      </rPr>
      <t xml:space="preserve"> </t>
    </r>
  </si>
  <si>
    <t>NATALIA YBETT LOZANO - CONTRATISTA - GESTOR SIG SERVICIO AL CIUDADANO</t>
  </si>
  <si>
    <t>GALA FORERO YANQUEN- PROFESIONAL UNIVERSITARIO SERVICIO AL CIUDADANO</t>
  </si>
  <si>
    <t xml:space="preserve">Porcentaje de la ciudadanía satisfecha que accede a la oferta artística, cultural y de formación ofrecida por la FUGA
</t>
  </si>
  <si>
    <t xml:space="preserve">Informe de encuestas de satisfacción </t>
  </si>
  <si>
    <t>Se espera que el indicador sea igual o superior a la meta definida</t>
  </si>
  <si>
    <r>
      <rPr>
        <sz val="10"/>
        <color theme="1"/>
        <rFont val="Arial"/>
      </rPr>
      <t>Promedio del indicador de las dos ultimas vigencias</t>
    </r>
    <r>
      <rPr>
        <b/>
        <sz val="10"/>
        <color theme="1"/>
        <rFont val="Arial"/>
      </rPr>
      <t xml:space="preserve"> </t>
    </r>
    <r>
      <rPr>
        <sz val="10"/>
        <color theme="1"/>
        <rFont val="Arial"/>
      </rPr>
      <t xml:space="preserve">
</t>
    </r>
  </si>
  <si>
    <t xml:space="preserve">Nota: En vigencias anteriores, la medición del indicador se realizaba a partir de las encuestas aplicadas a la ciudadanía asistente a los eventos artísticos y culturales.  A partir de esta vigencia, se ampliará el alcance del indicador, incluyendo también la satisfacción de la ciudadanía participante en los procesos de formación.
</t>
  </si>
  <si>
    <t xml:space="preserve">(Número de personas satisfechas / Número de personas encuestadas)*100
</t>
  </si>
  <si>
    <t xml:space="preserve">Variable 1: Numero de personas que, en las encuestas de satisfacción aplicadas a los eventos artísticos, culturales y de formación, indicaron en la pregunta sobre la valoración general de su experiencia que esta cumplió o superó sus expectativas.
Variable 2: Número de personas que, realizaron las encuestas de satisfacción de los eventos artísticos, culturales y de formación. </t>
  </si>
  <si>
    <t>89% - 75%</t>
  </si>
  <si>
    <t>1er Trimestre</t>
  </si>
  <si>
    <t>2do Trimestre</t>
  </si>
  <si>
    <t>3er Trimestre</t>
  </si>
  <si>
    <t>4to Trimestre</t>
  </si>
  <si>
    <r>
      <rPr>
        <b/>
        <sz val="10"/>
        <color theme="1"/>
        <rFont val="Arial"/>
      </rPr>
      <t>PRIMER TRIMESTRE: (ANALISIS CUALITATIVO)</t>
    </r>
    <r>
      <rPr>
        <sz val="10"/>
        <color theme="1"/>
        <rFont val="Arial"/>
      </rPr>
      <t xml:space="preserve">
LOGROS BENEFICIOS:
Durante el primer trimestre de 2025 se evidenció un incremento significativo en la muestra de encuestas aplicadas, pasando de 134 en el segundo semestre de 2024 a 294 en el primer trimestre, lo cual mejora la representatividad de los resultados. Asimismo, se mantuvo un alto nivel de satisfacción ciudadana, con un 99% de los encuestados indicando que se cumplieron o superaron sus expectativas frente a los eventos artísticos y culturales ofrecidos por la FUGA.
RETRASOS Y SOLUCIONES: No se presentaron retrasos
JUSTIFICACIÓN DE RETROCESO: N/A
EVIDENCIAS: (RUTA O LINKS)
20252300046403          
https://www.fuga.gov.co/transparencia-y-acceso-a-la-informacion-publica/planeacion-presupuesto-informes/informes-de-gestion
DESCRIPCIÓN GENE</t>
    </r>
    <r>
      <rPr>
        <b/>
        <sz val="10"/>
        <color theme="1"/>
        <rFont val="Arial"/>
      </rPr>
      <t xml:space="preserve">RAL:
</t>
    </r>
    <r>
      <rPr>
        <sz val="10"/>
        <color theme="1"/>
        <rFont val="Arial"/>
      </rPr>
      <t>El indicador evalúa el nivel de satisfacción de los ciudadanos frente a los eventos artísticos y culturales realizados por la FUGA. Para ello, se aplica una encuesta que incluye la pregunta: “¿Cómo calificaría su experiencia con la FUGA?” 
Durante el primer trimestre de 2025, se encuestaron 294 ciudadanos, de los cuales 292 (99%) manifestaron que su experiencia cumplió o superó sus expectativas, reflejando un alto nivel de satisfacción con los servicios y actividades ofrecidos.</t>
    </r>
    <r>
      <rPr>
        <b/>
        <sz val="10"/>
        <color theme="1"/>
        <rFont val="Arial"/>
      </rPr>
      <t xml:space="preserve">
SEGUNDO TRIMESTRE: (ANALISIS CUALITATIVO)</t>
    </r>
    <r>
      <rPr>
        <sz val="10"/>
        <color theme="1"/>
        <rFont val="Arial"/>
      </rPr>
      <t xml:space="preserve">
LOGROS BENEFICIOS:  Durante el segundo trimestre de 2025, se mantuvo un nivel de satisfacción ciudadana dentro de los rangos normales, con un 86% de los encuestados expresando que sus expectativas fueron cumplidas o superadas. Se contó con una muestra de 305 ciudadanos, lo que fortalece la representatividad de los resultados. Estos datos permiten identificar áreas de mejora para continuar elevando la calidad de los eventos misionales y mantener una percepción positiva de los servicios ofrecidos.
RETRASOS Y SOLUCIONES: No se presentaron retrasos
JUSTIFICACIÓN DE RETROCESO: N/A
EVIDENCIAS: (RUTA O LINKS)
20252300080203
https://www.fuga.gov.co/transparencia-y-acceso-a-la-informacion-publica/planeacion-presupuesto-informes/informes-de-gestion
DESCRIPCIÓN GENERAL: 
De acuerdo con los resultados de las encuestas de satisfacción aplicadas durante el segundo trimestre de 2025 para evaluar los eventos misionales, 262 de los 305 ciudadanos encuestados manifestaron estar satisfechos con las actividades y servicios ofrecidos por las áreas misionales y estratégicas. Esto representa un nivel de satisfacción del 86%, lo que indica que, en la mayoría de los casos, se cumplieron o superaron las expectativas de los participantes. 
</t>
    </r>
    <r>
      <rPr>
        <b/>
        <sz val="10"/>
        <color theme="1"/>
        <rFont val="Arial"/>
      </rPr>
      <t xml:space="preserve">
TERCER TRIMESTRE: (ANALISIS CUALITATIVO)</t>
    </r>
    <r>
      <rPr>
        <sz val="10"/>
        <color theme="1"/>
        <rFont val="Arial"/>
      </rPr>
      <t xml:space="preserve">
LOGROS BENEFICIOS:
RETRASOS Y SOLUCIONES:
JUSTIFICACIÓN DE RETROCESO:
EVIDENCIAS: (RUTA O LINKS)
DESCRIPCIÓN GENERAL:
</t>
    </r>
    <r>
      <rPr>
        <b/>
        <sz val="10"/>
        <color theme="1"/>
        <rFont val="Arial"/>
      </rPr>
      <t>CUARTO TRIMESTRE: (ANALISIS CUALITATIVO)</t>
    </r>
    <r>
      <rPr>
        <sz val="10"/>
        <color theme="1"/>
        <rFont val="Arial"/>
      </rPr>
      <t xml:space="preserve">
LOGROS BENEFICIOS:
RETRASOS Y SOLUCIONES:
JUSTIFICACIÓN DE RETROCESO:
EVIDENCIAS: (RUTA O LINKS)
DESCRIPCIÓN GENERAL:</t>
    </r>
  </si>
  <si>
    <r>
      <rPr>
        <sz val="11"/>
        <color theme="1"/>
        <rFont val="Arial"/>
      </rPr>
      <t xml:space="preserve">Descripción de la acción (corrección)  a tomar : </t>
    </r>
    <r>
      <rPr>
        <b/>
        <sz val="11"/>
        <color theme="1"/>
        <rFont val="Arial"/>
      </rPr>
      <t xml:space="preserve"> 
NO aplica para el periodo</t>
    </r>
  </si>
  <si>
    <t xml:space="preserve">Porcentaje de cumplimiento de planes de mejoramiento sobre los hallazgos de la Contraloría </t>
  </si>
  <si>
    <t xml:space="preserve">Eficacia
</t>
  </si>
  <si>
    <t>Informe de Contraloría</t>
  </si>
  <si>
    <t>(Numero de actividades realizadas en el periodo del plan de mejoramiento de la Contraloría / Numero de actividades programadas en el periodo del plan de mejoramiento de la Contraloría)*100%</t>
  </si>
  <si>
    <t>Variable 1: Numero de actividades realizadas en el periodo del plan de mejoramiento de la Contraloría
Variable 2:Numero de actividades programadas en el periodo del plan de mejoramiento de la Contraloría</t>
  </si>
  <si>
    <t>Anual (enero- diciembre)</t>
  </si>
  <si>
    <t>95% - 100%</t>
  </si>
  <si>
    <t>90% - 94%</t>
  </si>
  <si>
    <t>&lt;90%</t>
  </si>
  <si>
    <t>VARIABLE 1
Índice Año actual</t>
  </si>
  <si>
    <t>VARIABLE 2
Índice Año anterior</t>
  </si>
  <si>
    <t>Ene- Dic 2025</t>
  </si>
  <si>
    <r>
      <rPr>
        <b/>
        <u/>
        <sz val="10"/>
        <color rgb="FFFF6600"/>
        <rFont val="Arial"/>
      </rPr>
      <t>EL REPORTE DEL INDICADOR SE REALIZA DE MANERA ANUAL, SE REPORTARA PARA EL SEGUNDO SEMESTRE DE LA VIGENCIA 2025</t>
    </r>
    <r>
      <rPr>
        <b/>
        <u/>
        <sz val="10"/>
        <color theme="1"/>
        <rFont val="Arial"/>
      </rPr>
      <t xml:space="preserve">
ANUAL (ANALISIS CUALITATIVO)</t>
    </r>
    <r>
      <rPr>
        <sz val="10"/>
        <color theme="1"/>
        <rFont val="Arial"/>
      </rPr>
      <t xml:space="preserve">
LOGROS BENEFICIOS:
RETRASOS Y SOLUCIONES:
JUSTIFICACIÓN DE RETROCESO:
EVIDENCIAS: (RUTA O LINKS)
DESCRIPCIÓN GENERAL:
</t>
    </r>
  </si>
  <si>
    <t>Ingrid Mariño - Contratista OAP</t>
  </si>
  <si>
    <t xml:space="preserve">Variación en el índice de Sistema de Control Interno SCI  alcanzado, respecto al periodo anterior
</t>
  </si>
  <si>
    <t>Índice SCI
Informe Pormenorizado MECI evaluado por OCI a partir de la consolidación de datos de 1 y 2 línea (OAP)</t>
  </si>
  <si>
    <t>(índice semestre actual- índice semestre anterior)/(índice semestre anterior) x 100</t>
  </si>
  <si>
    <t>Variable 1:  Índice del semestre actual: fuente: el dato es el resultado del índice del SCI calculado por la OCi en el marco del Informe Semestral pormenorizado MECI consolida por 1 y 2 línea  en el semestre actual
Variable 2: Índice del semestre anterior: fuente: el dato es el resultado del índice del SCI calculado por la OCi en el marco del Informe Semestral pormenorizado MECI consolida por 1 y 2 línea  en el semestre anterior
(Periodicidad definida por norma y evaluada por OCI)</t>
  </si>
  <si>
    <t>Años 2017 y 2018 no son comparables por el tipo de cuestionario aplicado, entre vigencias; se compara 2018, 2019 y 2020 con una variación promedio de 20,7 puntos, con extremos max (28) y min (11,2). Teniendo en cuenta que no hay suficientes datos históricos para identificar tendencias alcanzables y la dinámica organizacional registra variaciones notables en la planta de personal y lineamientos normativos reguladores de la entidad, se adoptan las metas definidas en el comité Distrital de Gestión y Desempeño, para la FUGA, el cual involucra la medición de la política de control interno sci) 2 puntos</t>
  </si>
  <si>
    <t>Semestral (enero y junio de cada año)</t>
  </si>
  <si>
    <t>Semestral ( enero y julio de cada año)
Resultados sujetos a la medición de 3 línea OCI</t>
  </si>
  <si>
    <t>&gt;0</t>
  </si>
  <si>
    <t>(No presenta variación entre un periodo y otro)</t>
  </si>
  <si>
    <t>&lt;0</t>
  </si>
  <si>
    <t>VARIABLE 1
 Índice del semestre actual</t>
  </si>
  <si>
    <t>VARIABLE 2
 Índice del semestre anterior</t>
  </si>
  <si>
    <t>1er sem</t>
  </si>
  <si>
    <t>2o sem</t>
  </si>
  <si>
    <r>
      <rPr>
        <b/>
        <u/>
        <sz val="10"/>
        <color theme="1"/>
        <rFont val="Arial"/>
      </rPr>
      <t>PRIMER SEMESTRE (ANALISIS CUALITATIVO)</t>
    </r>
    <r>
      <rPr>
        <sz val="10"/>
        <color theme="1"/>
        <rFont val="Arial"/>
      </rPr>
      <t xml:space="preserve">
LOGROS BENEFICIOS: Como resultado de la medición del sistema de control interno generada para el primer semestre de la vigencia 2025 en comparación con el resultados del segundo semestre de la vigencia 2024, no se evidencias variaciones dentro del resultado obtenido. Mostrando una variación normal dentro de la medición.
RETRASOS Y SOLUCIONES: Se presento disminución en la medición de las dimensiones de Evaluación de riesgos y Monitoreo. Dentro del ejercicio se validan las recomendaciones generadas por parte de la tercera línea y se empieza a realizar actividades dentro de los seguimientos desde la segunda línea que permitan acatar o responder a estas recomendaciones.  
JUSTIFICACIÓN DE RETROCESO: No se presentaron 
EVIDENCIAS: (RUTA O LINKS): ORFEO 202511003100400001E - RADICADOS 20251100015173 Y 20251100075083 
DESCRIPCIÓN GENERAL: Para el segundo semestre de la vigencia 2024 se obtuvo un resultado de 81% de cumplimiento en la evaluación realzada al sistema de control interno, comparado con el primer semestre de la vigencia 2025 periodo que presento el mismo resultado 81%, mostrando de esta manera que no se presento variación entre los dos periodos. Dicho resultado obliga a fortalecer la implementación del Modelo Integrado de Planeación y Gestión MIPG - Dimensión de Control Interno con sus cinco componentes: Ambiente de control, Evaluación del riesgo,  Actividades de control,  Información y comunicación, Actividades de monitoreo. Se resaltan dentro de la medición que para el primer semestre del 2025 el componente de Evaluación de riesgos mostro incremento en su medición.  Por parte del proceso de Gestión de Mejora se espera realizar ejercicios de acompañamiento a los procesos lideres de las actividades que conforman el documento del SCI con el fin de fortalecer las acciones dentro de cada uno de los componentes.  
</t>
    </r>
    <r>
      <rPr>
        <b/>
        <sz val="10"/>
        <color theme="1"/>
        <rFont val="Arial"/>
      </rPr>
      <t xml:space="preserve">SEGUNDO SEMESTRE (ANALISIS CUALITATIVO)
</t>
    </r>
    <r>
      <rPr>
        <sz val="10"/>
        <color theme="1"/>
        <rFont val="Arial"/>
      </rPr>
      <t xml:space="preserve">
LOGROS BENEFICIOS:
RETRASOS Y SOLUCIONES:
JUSTIFICACIÓN DE RETROCESO:
EVIDENCIAS: (RUTA O LINKS)
DESCRIPCIÓN GENERAL
</t>
    </r>
  </si>
  <si>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
Dentro de la descripción dada por el proceso se puede identificar que atendió la alerta generada por el mismo indicador dado que se mantuvo el resultado porcentual entre la medición inmediatamente anterior y la generada en el mes de junio 2025, tomando acciones apropia dadas los retrasos o dificultades presentadas.</t>
  </si>
  <si>
    <t xml:space="preserve">Porcentaje Cumplimiento del plan anual de auditoría
</t>
  </si>
  <si>
    <t>Seguimiento Plan anual de auditoria</t>
  </si>
  <si>
    <t>Porcentaje       X</t>
  </si>
  <si>
    <t>Mantenimiento           X</t>
  </si>
  <si>
    <t>(N° de actividades del plan anual de auditorias ejecutadas/Total de actividades del plan anual de auditorias programadas al año) x 100</t>
  </si>
  <si>
    <t xml:space="preserve">Variable 1 : Número de actividades ejecutadas, cuantificadas a partir del seguimiento del  Plan de Auditorías en el periodo de medición 
Variable 2: Número de actividades planteadas, cuantificadas a partir de la programación del  Plan de Auditorías en el periodo de medición </t>
  </si>
  <si>
    <t>100% - 85%</t>
  </si>
  <si>
    <t>84% - 61%</t>
  </si>
  <si>
    <t>VARIABLE 1
Actividades ejecutadas</t>
  </si>
  <si>
    <t>VARIABLE 2
Actividades programadas</t>
  </si>
  <si>
    <t>1o sem</t>
  </si>
  <si>
    <r>
      <rPr>
        <b/>
        <u/>
        <sz val="10"/>
        <color theme="1"/>
        <rFont val="Arial"/>
      </rPr>
      <t>PRIMER SEMESTRE (ANALISIS CUALITATIVO)</t>
    </r>
    <r>
      <rPr>
        <sz val="10"/>
        <color theme="1"/>
        <rFont val="Arial"/>
      </rPr>
      <t xml:space="preserve">
LOGROS BENEFICIOS:   En el  I Semestre se presentó un 100% de ejecución frente al total de actividades programadas para este periodo,  lo que representa una Sostenibilidad frente a la  META definida para la vigencia 2025;  soportado en el desarrollo de 22 actividades del Plan Anual de auditorias (1 auditoria, 3 seguimientos institucionales y 18 seguimientos de Ley o Informes Reglamentarios)   disponibles para consulta en el expediente de Orfeo 202511003100400001E Informes Oficina de Control Interno 2025 y 202511000500100001E Auditoría Interna Proceso Gestión de Mejora 2025.  Frente al periodo definido en la frecuencia de medición (I Semestre) se presenta una avance de ejecución del 100%.
RETRASOS Y SOLUCIONES: No se presentan dificultades o novedades en el periodo reportado (I Semestre 2025). Se precisa que tanto para las variables programadas como ejecutadas,  no se tienen en cuenta las actividades de asesoría o consultoría y las de atención a entes de control, por cuanto estas se programan por demanda. 
JUSTIFICACIÓN DE RETROCESO: N.A.
EVIDENCIAS: (RUTA O LINKS) Evidencias  disponibles para consulta en los expedientes de Orfeo 202511000500100001E Auditoría Interna Proceso Gestión de Mejora 2025 y 202511003100400001E  Informes Oficina de Control Interno 2025 y en la página web categoría 4, subcategoría 4.8. https://www.fuga.gov.co/transparencia-y-acceso-a-la-informacion-publica/planeacion-presupuesto-informes/informes-de-la-oficina-de-control-interno
DESCRIPCIÓN GENERAL:  El resultado en el periodo evaluado se ubica en CONDICIÓN -  SASTISFACTORIO,  100%   de acuerdo con los rangos establecidos, sin presentarse dificultades y/o novedades para la medición o retrasos en su ejecución.
</t>
    </r>
    <r>
      <rPr>
        <b/>
        <sz val="10"/>
        <color theme="1"/>
        <rFont val="Arial"/>
      </rPr>
      <t xml:space="preserve">SEGUNDO SEMESTRE (ANALISIS CUALITATIVO)
</t>
    </r>
    <r>
      <rPr>
        <sz val="10"/>
        <color theme="1"/>
        <rFont val="Arial"/>
      </rPr>
      <t xml:space="preserve">
LOGROS BENEFICIOS:
RETRASOS Y SOLUCIONES:
JUSTIFICACIÓN DE RETROCESO:
EVIDENCIAS: (RUTA O LINKS)
DESCRIPCIÓN GENERAL
</t>
    </r>
  </si>
  <si>
    <t>NO requiere acción           
                                             X</t>
  </si>
  <si>
    <r>
      <rPr>
        <sz val="11"/>
        <color theme="1"/>
        <rFont val="Arial"/>
      </rPr>
      <t xml:space="preserve">Descripción de la acción (corrección)  a tomar : </t>
    </r>
    <r>
      <rPr>
        <b/>
        <sz val="11"/>
        <color theme="1"/>
        <rFont val="Arial"/>
      </rPr>
      <t xml:space="preserve"> </t>
    </r>
    <r>
      <rPr>
        <sz val="11"/>
        <color rgb="FF0066CC"/>
        <rFont val="Arial"/>
      </rPr>
      <t>N.A</t>
    </r>
  </si>
  <si>
    <t>María Janneth Romero Martínez
Contratista Oficina Control Interno</t>
  </si>
  <si>
    <t>Jefe Oficina Control Interno</t>
  </si>
  <si>
    <t>Angélica Hernández Rodríguez</t>
  </si>
  <si>
    <t>INFORMACIÓN DEL INDICADOR</t>
  </si>
  <si>
    <t xml:space="preserve">Porcentaje de servidores misionales capacitados en el portafolio de bienes y servicios </t>
  </si>
  <si>
    <t xml:space="preserve">POSICIÓN CADENA VALOR  
</t>
  </si>
  <si>
    <t xml:space="preserve">Listado consolidado de asistencias - base de datos de contratación y bases de datos de personal de planta. </t>
  </si>
  <si>
    <t>ORIENTACIÓN DEL INDICADOR</t>
  </si>
  <si>
    <t>(Número de servidores misionales capacitados en el portafolio de bienes y servicios en el periodo/ Total de servidores vinculados al proceso misional en el periodo)*100</t>
  </si>
  <si>
    <t xml:space="preserve">Variable 1:Número de servidores misionales (Personal de planta y contratistas) capacitados en el portafolio de bienes y servicios en el periodo contadas a partir del listado consolidado de asistencias.
Variable 2: Total de servidores (Personal de planta y contratistas) vinculados al proceso misional en el periodo, tomado de la base de datos de contratación y bases de datos de personal de planta. </t>
  </si>
  <si>
    <t>RANGOS DE ACEPTACIÓN</t>
  </si>
  <si>
    <t>100%-96%</t>
  </si>
  <si>
    <t>95%-51%</t>
  </si>
  <si>
    <t>50%-0%</t>
  </si>
  <si>
    <t>I semestre</t>
  </si>
  <si>
    <t>II semestre</t>
  </si>
  <si>
    <r>
      <rPr>
        <b/>
        <u/>
        <sz val="10"/>
        <color theme="1"/>
        <rFont val="Arial"/>
      </rPr>
      <t>PRIMER SEMESTRE (ANALISIS CUALITATIVO)</t>
    </r>
    <r>
      <rPr>
        <sz val="10"/>
        <color theme="1"/>
        <rFont val="Arial"/>
      </rPr>
      <t xml:space="preserve">
LOGROS BENEFICIOS: Se conto con la participación de 84 asistentes en las jornadas de capacitación realizadas el 14 y el 21 de marzo de 2025, en las que las subdirecciones misionales realizaron las socializaciones acerca del portafolio de bienes y servicios de las subdirecciones.
</t>
    </r>
  </si>
  <si>
    <r>
      <rPr>
        <sz val="11"/>
        <color theme="1"/>
        <rFont val="Arial"/>
      </rPr>
      <t xml:space="preserve">Descripción de la acción (corrección)  a tomar : </t>
    </r>
    <r>
      <rPr>
        <b/>
        <sz val="11"/>
        <color theme="1"/>
        <rFont val="Arial"/>
      </rPr>
      <t xml:space="preserve"> </t>
    </r>
    <r>
      <rPr>
        <sz val="11"/>
        <color rgb="FF0066CC"/>
        <rFont val="Arial"/>
      </rPr>
      <t>NA</t>
    </r>
  </si>
  <si>
    <t>Tatiana Guevara - Alysson Sánchez</t>
  </si>
  <si>
    <t>Enlace Planeación SAC
Enlace Planeación Subcentro</t>
  </si>
  <si>
    <t>Daniela Jiménez Quiroga</t>
  </si>
  <si>
    <t xml:space="preserve">El indicador presenta coherencia en cuanto a su formulación y medición.
 Muestra cumplimiento del principio estadístico. Además el indicador se caracteriza por su simplicidad y comprensibilidad, las cuales facilitan el entendimiento para todo el equipo del proceso.
No se evidencia una descripción de análisis cualitativo lo suficientemente detallado que permita analizar de manera integral el resultado del indicador.
Se recomienda desde la segunda línea hacer los reportes de la medición del indicador de manera completa de acuerdo a los criterios definidos en el formato para el reporte, tales como: LOGROS BENEFICIOS, RETRASOS Y SOLUCIONES, JUSTIFICACIÓN DE RETROCESO, DESCRIPCIÓN GENERAL y EVIDENCIAS: (RUTA O LINKS) </t>
  </si>
  <si>
    <t xml:space="preserve">El proceso aunque reporta ejecución de la actividad que permite generar la medición del indicador no relaciona evidencias dentro del formato establecido de seguimiento. No obstante se validan las en la carpeta de evidencias y se encuentran soportes del ejercicio de capacitación realizado con lista de asistencia la cual permite hacer la validación del cumplimiento del indicador. </t>
  </si>
  <si>
    <t>El indicador se reporta dentro de los tiempos establecidos, no obstante carece de un seguimiento mas detallado del resultado del indicador.</t>
  </si>
  <si>
    <t>El proceso no adopto las recomendaciones que se generaron en el ultimo seguimiento
Se recomienda tener presente las recomendaciones generadas desde la 2 y 3 línea, puesto que esto puede apoyar al proceso a la mejora continua</t>
  </si>
  <si>
    <t xml:space="preserve">Porcentaje de eventos con permisos autorizados
</t>
  </si>
  <si>
    <t xml:space="preserve">Reporte de actividades de los proyectos de inversión misionales- informe cualitativo de proyectos de inversión y en las fichas de eventos. </t>
  </si>
  <si>
    <t>(N° de eventos con permisos autorizados /N° de eventos realizados que requieren SUGA según su naturaleza)*100</t>
  </si>
  <si>
    <t xml:space="preserve">Variable 1: N° de eventos con permisos autorizados: corresponde a los eventos que cuentan con permiso SUGA gestionado, contados a partir del reporte de actividades de los proyectos de inversión misionales.
Variable 2: N° de eventos realizados que requieren SUGA según su naturaleza: corresponde a la totalidad de eventos realizados en el periodo, se verifica según el informe cualitativo de proyectos de inversión y en las fichas de eventos. </t>
  </si>
  <si>
    <t>100%-98%</t>
  </si>
  <si>
    <t>97%-81%</t>
  </si>
  <si>
    <t>80%-0%</t>
  </si>
  <si>
    <t>I trimestre</t>
  </si>
  <si>
    <t>II trimestre</t>
  </si>
  <si>
    <t>III trimestre</t>
  </si>
  <si>
    <t>IV trimestre</t>
  </si>
  <si>
    <r>
      <rPr>
        <b/>
        <u/>
        <sz val="10"/>
        <color theme="1"/>
        <rFont val="Arial"/>
      </rPr>
      <t>PRIMER SEMESTRE (ANALISIS CUALITATIVO)</t>
    </r>
    <r>
      <rPr>
        <sz val="10"/>
        <color theme="1"/>
        <rFont val="Arial"/>
      </rPr>
      <t xml:space="preserve">
Se cuenta con las autorizaciones de SUGA de los eventos que requerían autorización según su naturaleza.</t>
    </r>
  </si>
  <si>
    <t xml:space="preserve">Porcentaje de estímulos y apoyos concertados  adjudicados
</t>
  </si>
  <si>
    <t>Flujograma Fomento - Carpeta Drive Fomento</t>
  </si>
  <si>
    <t>(N° de estímulos y apoyos concertados otorgados en el periodo / N° de estímulos y apoyos concertados proyectados en el periodo) * 100</t>
  </si>
  <si>
    <t xml:space="preserve">
Variable 1: N° de estímulos y apoyos concertados otorgados. Contados a partir del informe cualitativo del proyecto de inversión .
Variable 2: N° de estímulos y apoyos concertados proyectados. Contados a partir del documento de formulación del proyecto de inversión </t>
  </si>
  <si>
    <t>95%-81%</t>
  </si>
  <si>
    <t>VARIABLE 1
Esta y apoyo otorgados</t>
  </si>
  <si>
    <t>VARIABLE 2
Esta y apoyos proyectados</t>
  </si>
  <si>
    <r>
      <rPr>
        <b/>
        <u/>
        <sz val="10"/>
        <color theme="1"/>
        <rFont val="Arial"/>
      </rPr>
      <t xml:space="preserve">Se han otorgado 209 estímulos alo largo del 2025 de la siguiente manera:
</t>
    </r>
    <r>
      <rPr>
        <sz val="10"/>
        <color theme="1"/>
        <rFont val="Arial"/>
      </rPr>
      <t>SAC: 143 ESTÍMULOS
CENTRO: 66 ESTÍMULOS.</t>
    </r>
  </si>
  <si>
    <t xml:space="preserve">Número de  personas que participan presencialmente en actividades artísticas y culturales 
</t>
  </si>
  <si>
    <t>Informes cuantitativos de los proyectos de inversión misionales: 7922, 7924, 7925 y 7926.</t>
  </si>
  <si>
    <t>(N° de asistentes a actividades presenciales de la vigencia actual - N° de asistentes a actividades presenciales de la vigencia anterior)/ N° de asistentes a actividades presenciales de la vigencia anterior * 100</t>
  </si>
  <si>
    <t xml:space="preserve">Variable 1: N° de asistentes a actividades presenciales de la vigencia actual: corresponde al numero de asistentes presenciales a los eventos, tomado de la sumatoria de los datos de asistentes a eventos de los informes cuantitativos 7682, 7713, 7664, 7674
Variable 2: N° de asistentes a actividades presenciales de la vigencia anterior: corresponde al número de asistentes a eventos presenciales del año anterior tomado de la sumatoria de datos de asistentes de los informes cuantitativos 7682, 7713, 7664, 7674. </t>
  </si>
  <si>
    <t>100%-15%</t>
  </si>
  <si>
    <t>14,9%-10%</t>
  </si>
  <si>
    <t>9,9%-0%</t>
  </si>
  <si>
    <t>VARIABLE 1
Asistentes activ presenciales  VIG ACTUAL</t>
  </si>
  <si>
    <t>VARIABLE 2
Asistentes activ presenciales  VIG ANT</t>
  </si>
  <si>
    <r>
      <rPr>
        <b/>
        <u/>
        <sz val="10"/>
        <color theme="1"/>
        <rFont val="Arial"/>
      </rPr>
      <t xml:space="preserve">En las actividades realizadas por la subdirección artística y cultural y por la subdirección centro se han realizado alrededor de 200 actividades que han contado con la participación de 68,000 asistentes así:
</t>
    </r>
    <r>
      <rPr>
        <sz val="10"/>
        <color theme="1"/>
        <rFont val="Arial"/>
      </rPr>
      <t xml:space="preserve">
Proyecto 7925: Se han desarrollado 113 actividades beneficiando a 14.638 personas
Proyecto 7924: Se realizaron 5 eventos, con una asistencia acumulada de 25.414 persona
Proyecto 7926: Se han realizado 84 actividades con una asistencia de 28,289 personas.
</t>
    </r>
  </si>
  <si>
    <t xml:space="preserve">El indicador no es claro en su formulación, se espera calcular un índice?  
En el calculo matemático se evidencian 3 variables, pero en el detalle de las variables solo se evidencian dos.
Se recomienda hacer una validación integral del indicador (formulación, pertinencia y rangos de aceptación) de acuerdo a los criterios metodológicos que se han indicado.
No se evidencia una descripción de análisis cualitativo lo suficientemente detallado que permita analizar de manera integral el resultado del indicador.
Se recomienda desde la segunda línea hacer los reportes de la medición del indicador de manera completa de acuerdo a los criterios definidos en el formato para el reporte, tales como: LOGROS BENEFICIOS, RETRASOS Y SOLUCIONES, JUSTIFICACIÓN DE RETROCESO, DESCRIPCIÓN GENERAL y EVIDENCIAS: (RUTA O LINKS) </t>
  </si>
  <si>
    <t xml:space="preserve">El proceso aunque reporta ejecución de la actividad que permite generar la medición del indicador no relaciona evidencias dentro del formato establecido de seguimiento. No obstante se validan las en la carpeta de evidencias y se encuentran soportes del ejercicio de capacitación realizado con lista de asistencia la cual permite hacer la validación del cumplimiento del indicador.
El criterio se identifica como "no cumple" puesto que no es clara la formulación del indicador </t>
  </si>
  <si>
    <t xml:space="preserve">Porcentaje de agentes y organizaciones del sector beneficiados con estímulos y apoyos.
</t>
  </si>
  <si>
    <t>Estímulos otorgados</t>
  </si>
  <si>
    <t>Personas beneficiadas</t>
  </si>
  <si>
    <t>(N° de agentes y organizaciones del sector beneficiados con estímulos y apoyos concertados en el periodo / N° de agentes y organizaciones del sector proyectados para ser beneficiados con estímulos y apoyos concertados en el periodo)*100</t>
  </si>
  <si>
    <t xml:space="preserve">
Variable 1: N° de agentes y organizaciones del sector beneficiados con estímulos y apoyos concertados. Contados a partir del informe cualitativo del proyecto de inversión 7682 del periodo - Desarrollo y fomento de las prácticas artísticas y culturales para dinamizar el centro de Bogotá. 
Variable 2: N° de agentes y organizaciones del sector proyectados para ser beneficiados con estímulos y apoyos concertados. Contados a partir del documento de formulación del proyecto de inversión 7682 - Desarrollo y fomento de las prácticas artísticas y culturales para dinamizar el centro de Bogotá. 
</t>
  </si>
  <si>
    <t>VARIABLE 1
Ag  y Org… beneficiados</t>
  </si>
  <si>
    <t>VARIABLE 2
Ag  y Org… proyectados</t>
  </si>
  <si>
    <r>
      <rPr>
        <b/>
        <u/>
        <sz val="10"/>
        <color theme="1"/>
        <rFont val="Arial"/>
      </rPr>
      <t>Se han beneficiado atraves de los es´timulos otorgados a 261 agentes del sector, entre personas naturales y agrupaciones.</t>
    </r>
    <r>
      <rPr>
        <sz val="10"/>
        <color theme="1"/>
        <rFont val="Arial"/>
      </rPr>
      <t xml:space="preserve">
</t>
    </r>
  </si>
  <si>
    <t xml:space="preserve">El indicador presenta coherencia en cuanto a su formulación y medición.
 Además el indicador se caracteriza por su simplicidad y comprensibilidad, las cuales facilitan el entendimiento para todo el equipo del proceso.
No obstante, dentro del seguimiento generado desde la primera línea no se evidencia una descripción de análisis cualitativo lo suficientemente detallado que permita analizar de manera integral el resultado del indicador. No se informa porque no se genero medición en el primer trimestre siendo esta la periodicidad de medición y análisis
Se recomienda desde la segunda línea hacer los reportes de la medición del indicador de manera completa de acuerdo a los criterios definidos en el formato para el reporte, tales como: LOGROS BENEFICIOS, RETRASOS Y SOLUCIONES, JUSTIFICACIÓN DE RETROCESO, DESCRIPCIÓN GENERAL y EVIDENCIAS: (RUTA O LINKS) </t>
  </si>
  <si>
    <t>En el seguimiento generado desde la primera línea no se evidencia una descripción de análisis cualitativo lo suficientemente detallado que permita analizar de manera integral el resultado del indicador. No se informa porque no se genero medición en el primer trimestre siendo esta la periodicidad de medición y análisis</t>
  </si>
  <si>
    <t>Porcentaje de exactitud de inventarios activos</t>
  </si>
  <si>
    <t>Relación del inventario bienes registrados en sistema (descargado del Aplicativo de inventario Contar)
Actas de revisión de inventarios</t>
  </si>
  <si>
    <t xml:space="preserve">o
</t>
  </si>
  <si>
    <t>No aplica</t>
  </si>
  <si>
    <t>(# de elementos en físico (según la referencia a inventariar)/ # de elementos registrados en aplicativo (según la referencia a inventariar)) x 100</t>
  </si>
  <si>
    <t>Variable 1: Numerador: Número de elementos inventariados físicamente (Conteo uno a uno de los bienes, según la referencia a inventariar)
Variable 2: Denominador: Número de elementos registrados en el aplicativo de inventarios  (Relación de bienes registrados en el aplicativo de inventarios Contar, según la referencia seleccionada)</t>
  </si>
  <si>
    <t>100%- 90%</t>
  </si>
  <si>
    <t>89% -61%</t>
  </si>
  <si>
    <t>60% -0 %</t>
  </si>
  <si>
    <t>Enero - Abril</t>
  </si>
  <si>
    <t>Mayo- Agosto</t>
  </si>
  <si>
    <t>Septiembre- Diciembre</t>
  </si>
  <si>
    <r>
      <rPr>
        <b/>
        <u/>
        <sz val="10"/>
        <color theme="1"/>
        <rFont val="Arial"/>
      </rPr>
      <t>PRIMER SEMESTRE (ANALISIS CUALITATIVO)</t>
    </r>
    <r>
      <rPr>
        <sz val="10"/>
        <color theme="1"/>
        <rFont val="Arial"/>
      </rPr>
      <t xml:space="preserve">
LOGROS BENEFICIOS: Validar físicamente uno a uno los bienes inventariados y mantener actualizado el sistema con el responsable y ubicación del bien. Emitir informes frente a información actualizada de los equipos tecnológicos y levantar alertas sobre la responsabilidad y uso que se le deben dar a los bienes. 
RETRASOS Y SOLUCIONES: N/A
JUSTIFICACIÓN DE RETROCESO: N/A
EVIDENCIAS: (RUTA O LINKS): Actas de reunión de inventario cuatrimestral Radicados 20252700036183 y 20252700044753.
DESCRIPCIÓN GENERAL:   En el primer cuatrimestre se realizó el inventario de control correspondiente a bienes tecnológicos como computadores portátiles, computadores de mesa, monitores, teclados y mouse. De los 404 bienes de este tipo que se encuentran en el sistema Contar, se verificaron físicamente 400 que correspondieran al responsable y ubicación indicados en la base,  representando el 99% de los bienes inventariados. El resultado en el periodo evaluado se ubica en CONDICION SATISFACTORIA dado que se el resultado esta por encima del 90% del rango de gestión. El resultado representa una Sostenibilidad frente a la meta establecida en el periodo.
</t>
    </r>
    <r>
      <rPr>
        <b/>
        <sz val="10"/>
        <color theme="1"/>
        <rFont val="Arial"/>
      </rPr>
      <t xml:space="preserve">SEGUNDO SEMESTRE (ANALISIS CUALITATIVO)
</t>
    </r>
    <r>
      <rPr>
        <sz val="10"/>
        <color theme="1"/>
        <rFont val="Arial"/>
      </rPr>
      <t xml:space="preserve">
LOGROS BENEFICIOS: Validar físicamente uno a uno los bienes inventariados y mantener actualizado el sistema con el responsable y ubicación del bien. Identificar faltantes o movimientos de bienes no reportados a recursos físicos.
RETRASOS Y SOLUCIONES:N/A
JUSTIFICACIÓN DE RETROCESO:N/A
EVIDENCIAS: (RUTA O LINKS): Acta de reunión de inventario cuatrimestral Radicado20252700064013
DESCRIPCIÓN GENERAL: En el segundo cuatrimestre se realizó el inventario de control correspondiente al mobiliario ubicado en zonas comunes, vigilancia y cafetería. De los 194 bienes que se encuentran en el sistema Contar, se verificaron físicamente 191, se actualizó ubicación de los bienes en el sistema. Representado el 98% de los bienes inventariados. El resultado en el periodo evaluado se ubica en CONDICION SATISFACTORIA dado que se el resultado esta por encima del 90% del rango de gestión. El resultado representa una Sostenibilidad frente a la meta establecida en el periodo.
</t>
    </r>
  </si>
  <si>
    <r>
      <rPr>
        <sz val="11"/>
        <color theme="1"/>
        <rFont val="Arial"/>
      </rPr>
      <t xml:space="preserve">Descripción de la acción (corrección)  a tomar :
</t>
    </r>
    <r>
      <rPr>
        <b/>
        <sz val="11"/>
        <color theme="1"/>
        <rFont val="Arial"/>
      </rPr>
      <t xml:space="preserve">NO Aplica  </t>
    </r>
  </si>
  <si>
    <t>ELIZABETH SANCHEZ</t>
  </si>
  <si>
    <t>CONTRATISTA -  RECURSOS FÍSICOS</t>
  </si>
  <si>
    <t>Porcentaje de cumplimiento de Cronograma de Mantenimiento</t>
  </si>
  <si>
    <t>Cronograma y Seguimiento de Mantenimiento a la Infraestructura Física y Bienes</t>
  </si>
  <si>
    <t xml:space="preserve">No aplica </t>
  </si>
  <si>
    <t>(# de Actividades ejecutadas en el período/ # Total Actividades planeadas en el período) x100</t>
  </si>
  <si>
    <t>Numerador: No. Actividades ejecutadas registradas en el Cronograma y Seguimiento de Mantenimiento a la Infraestructura Física y Bienes durante el periodo
Denominador: No. de actividades programadas en el Cronograma y Seguimiento de Mantenimiento a la Infraestructura Física y Bienes durante el periodo</t>
  </si>
  <si>
    <t>PRIMER TRIMESTRE (ANALISIS CUALITATIVO)
LOGROS BENEFICIOS: Cumplir con la ejecución de las actividades de mantenimiento, programadas para cada uno de los meses, en le plan de mantenimiento para la actual vigencia, el cual fue previamente aprobado por el comité directivo.
RETRASOS Y SOLUCIONES: N/A
JUSTIFICACIÓN DE RETROCESO: N/A
EVIDENCIAS: (RUTA O LINKS): Actas de reunión de inventario cuatrimestral Radicados 20252700028413 y 20252700036663.
DESCRIPCIÓN GENERAL:   Enero-Marzo: En el I trimestre del 2025 del plan de mantenimiento de la entidad se programaron 14 actividades de las cuales se ejecutaron las 14 actividades para un cumplimiento del 100% de las actividades, el indicador se encuentra en condición satisfactoria (100-90%), las evidencias de las actividades se encuentran en los siguientes radicados ORFEO 20252700028413 y 20252700036663 en el expediente 202527005000500001E.
SEGUNDO TRIMESTRE (ANALISIS CUALITATIVO)
LOGROS BENEFICIOS: Cumplir con la ejecución de las actividades de mantenimiento, programadas para cada uno de los meses, en le plan de mantenimiento para la actual vigencia, el cual fue previamente aprobado por el comité directivo.
RETRASOS Y SOLUCIONES: N/A
JUSTIFICACIÓN DE RETROCESO: N/A
EVIDENCIAS: (RUTA O LINKS): Actas de reunión de inventario cuatrimestral Radicados 20252700045343, 20252700056773 y 20252700064773.
DESCRIPCIÓN GENERAL:   ABRIL- JUNIO: En el II trimestre del 2025 del plan de mantenimiento de la entidad se programaron 16 actividades de las cuales se ejecutaron las 16 actividades para un cumplimiento del 100% de las actividades, el indicador se encuentra en condición satisfactoria (100-90%), las evidencias de las actividades se encuentran en los siguientes radicados ORFEO 20252700045343, 20252700056773 y 20252700064773 en el expediente 202527005000500001E.
En el periodo de seguimiento con corte a junio de 2025,  dando cumplimiento a las   acciones programadas en el  plan de mejoramiento a la infraestructura  de la entidad se ejecutaron un total de 30 actividades , cumpliendo con las actividades programadas para el semestre de acuerdo con el Plan Versión 3, aprobado en  comité, el desarrollo y ejecución de las actividades programadas aporta en el mejoramiento continuo de las condiciones mínimas de seguridad y funcionabilidad de sus sedes, con el propósito de  avanzar en el cumplimiento de la  misionalidad, en el marco del plan de mantenimiento de la entidad se realizaron las siguientes actividades: Mantenimiento ascensor, Mantenimiento, instalación y/o cambio de luminarias led, Mantenimiento de las huertas, y materas ubicadas en la Sedes, Limpieza de balcones, limpieza de fachadas, mantenimiento de pisos en madera, mantenimiento de la fuente, Revisión y lavado ventanas, Fumigación y control de roedores,  Mantenimiento puntos ecológicos, Pintura y resane en zonas comunes, Mantenimiento y limpieza de mobiliarios. Lo que se traduce en una mayor satisfacción de los usuarios y en el fortalecimiento de la reputación institucional. La mejora de las instalaciones también facilita la adopción de nuevas tecnologías y procesos, potenciando los servicios que brinda de la entidad.</t>
  </si>
  <si>
    <r>
      <rPr>
        <sz val="11"/>
        <color theme="1"/>
        <rFont val="Arial"/>
      </rPr>
      <t xml:space="preserve">Descripción de la acción (corrección)  a tomar : </t>
    </r>
    <r>
      <rPr>
        <b/>
        <sz val="11"/>
        <color theme="1"/>
        <rFont val="Arial"/>
      </rPr>
      <t xml:space="preserve"> 
NO Aplica </t>
    </r>
  </si>
  <si>
    <t>CÉSAR AUGUSTO VARELA SABRICA</t>
  </si>
  <si>
    <t>CONTRATISTA - RECURSOS FÍSICOS</t>
  </si>
  <si>
    <t>ANDREA ISABEL CASAS BOHORQUEZ</t>
  </si>
  <si>
    <t>Porcentaje de cumplimiento del Plan de acción PIGA</t>
  </si>
  <si>
    <t>Plan de acción PIGA con actividades programadas y ejecutadas 
*PIGA: Plan Institucional de gestión Ambiental</t>
  </si>
  <si>
    <t>/</t>
  </si>
  <si>
    <t>Variable 1:Actividades ejecutadas en el periodo, tomado de la cantidad de actividades ejecutadas, tomadas del Plan de Acción PIGA con monitoreo  en el periodo
Variable 2: Actividades programadas en el periodo, tomadas del Plan de Acción PIGA  vigente en el periodo</t>
  </si>
  <si>
    <t>VARIABLE 1
Ejecutadas</t>
  </si>
  <si>
    <t>VARIABLE 2
Programadas</t>
  </si>
  <si>
    <r>
      <rPr>
        <b/>
        <u/>
        <sz val="10"/>
        <color theme="1"/>
        <rFont val="Arial"/>
      </rPr>
      <t>PRIMER SEMESTRE (ANALISIS CUALITATIVO)</t>
    </r>
    <r>
      <rPr>
        <sz val="10"/>
        <color theme="1"/>
        <rFont val="Arial"/>
      </rPr>
      <t xml:space="preserve">
LOGROS BENEFICIOS: Durante el I semestre se ejecutaron 26 actividades dando cumplimiento a las actividades de gestión ambiental del plan de acción PIGA, gracias a esto la entidad ha alcanzado importantes logros que se reflejan en el uso eficiente de agua y energía, mejora en la segregación en la fuente de los residuos generados, así como la entrega de los residuos aprovechables generados, los cuales son entregados a una asociación de recicladores para su aprovechamiento evitando que estos lleguen al relleno sanitario, reducción progresivo de plásticos de un solo uso, estas acciones contribuyen a la conservación de los recursos naturales y a la disminución de la huella de carbono, así como el fortalecimiento la cultura ambiental entre los colaboradores de la entidad. 
RETRASOS Y SOLUCIONES:
JUSTIFICACIÓN DE RETROCESO:
EVIDENCIAS: (RUTA O LINKS)
</t>
    </r>
    <r>
      <rPr>
        <b/>
        <sz val="10"/>
        <color theme="1"/>
        <rFont val="Arial"/>
      </rPr>
      <t>RADICADO ORFEO I TRIMESTRE</t>
    </r>
    <r>
      <rPr>
        <sz val="10"/>
        <color theme="1"/>
        <rFont val="Arial"/>
      </rPr>
      <t xml:space="preserve">
* 20252700050183
* 20252700065933
* 20252700050183
* 20252700065953
* 20252700089983
* 20252700050223        
* 20252700050233        
* 20252700049723, 20252700049733
* 20252700050183
* 20252700050273, 20252700050203
</t>
    </r>
    <r>
      <rPr>
        <b/>
        <sz val="10"/>
        <color theme="1"/>
        <rFont val="Arial"/>
      </rPr>
      <t>RADICADO ORFEO II TRIMESTRE</t>
    </r>
    <r>
      <rPr>
        <sz val="10"/>
        <color theme="1"/>
        <rFont val="Arial"/>
      </rPr>
      <t xml:space="preserve"> 
* 20252700073633
* 20252700089983        
* 20252700073633
* 20252700089983
* 20252700073623
* 20252700049743, 20252700065893 , 20252700065913.
* 20252700060733
* 20252700060733
* 20252700060803
* 20252800056793
* 20252700060733, 20252700060783, 20252700060793, 20252700060803
* 20252700073633
* 20252700066783
DE</t>
    </r>
    <r>
      <rPr>
        <b/>
        <sz val="10"/>
        <color theme="1"/>
        <rFont val="Arial"/>
      </rPr>
      <t xml:space="preserve">SCRIPCIÓN GENERAL:
Al corte se realizaron 26 actividades del primer Semestre con una condición satisfactoria, las evidencias antes mencionadas se encuentran radicadas en el expediente ORFEO 202527005000800001E
</t>
    </r>
    <r>
      <rPr>
        <sz val="10"/>
        <color theme="1"/>
        <rFont val="Arial"/>
      </rPr>
      <t xml:space="preserve">
</t>
    </r>
  </si>
  <si>
    <r>
      <rPr>
        <sz val="11"/>
        <color theme="1"/>
        <rFont val="Arial"/>
      </rPr>
      <t xml:space="preserve">Descripción de la acción (corrección)  a tomar : </t>
    </r>
    <r>
      <rPr>
        <b/>
        <sz val="11"/>
        <color theme="1"/>
        <rFont val="Arial"/>
      </rPr>
      <t xml:space="preserve"> 
NO Aplica </t>
    </r>
  </si>
  <si>
    <t>IVAN PEREZ</t>
  </si>
  <si>
    <t>CONTRATISTA  PIGA RECURSOS FISICOS</t>
  </si>
  <si>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
El proceso reporta que no se presentaron retrasos.</t>
  </si>
  <si>
    <t>Porcentaje de residuos sólidos aprovechables</t>
  </si>
  <si>
    <t>Certificados entregados por la empresa de reciclaje</t>
  </si>
  <si>
    <t>(Total de residuos aprovechables dispuestos en el periodo / total de residuos aprovechables generados en el periodo)  x 100</t>
  </si>
  <si>
    <r>
      <rPr>
        <sz val="11"/>
        <color theme="1"/>
        <rFont val="Arial"/>
      </rPr>
      <t>Variable 1: Kg de residuos aprovechables dispuestos. Los datos se toman de los certificados generados por las empresas recolectoras de residuos</t>
    </r>
    <r>
      <rPr>
        <b/>
        <sz val="11"/>
        <color theme="1"/>
        <rFont val="Arial"/>
      </rPr>
      <t xml:space="preserve">
</t>
    </r>
    <r>
      <rPr>
        <sz val="11"/>
        <color theme="1"/>
        <rFont val="Arial"/>
      </rPr>
      <t xml:space="preserve">
Variable 2: Kg de residuos aprovechables generados. Los datos se toman de los certificados generados por las empresas recolectoras de residuos</t>
    </r>
  </si>
  <si>
    <t>&gt; 90%</t>
  </si>
  <si>
    <t>Entre 90% y 70%</t>
  </si>
  <si>
    <t>&lt; 70%</t>
  </si>
  <si>
    <t>VARIABLE 1 -  residuos periodo actual</t>
  </si>
  <si>
    <t>VARIABLE 2 y 3 residuos periodo anterior</t>
  </si>
  <si>
    <t xml:space="preserve">VARIABLE </t>
  </si>
  <si>
    <t>1o trimestre</t>
  </si>
  <si>
    <t>2o trimestre</t>
  </si>
  <si>
    <t>3o trimestre</t>
  </si>
  <si>
    <t>4o trimestre</t>
  </si>
  <si>
    <r>
      <rPr>
        <b/>
        <sz val="10"/>
        <color theme="1"/>
        <rFont val="Arial"/>
      </rPr>
      <t>PRIMER SEMESTRE (ANALISIS CUALITATIVO)</t>
    </r>
    <r>
      <rPr>
        <sz val="10"/>
        <color theme="1"/>
        <rFont val="Arial"/>
      </rPr>
      <t xml:space="preserve">
LOGROS BENEFICIOS: Se realizó la entrega de los residuos aprovechables generados en el I trimestre a la Asociación de recicladores garantizando su aprovechamiento y entrega de nuevo a la cadena de reciclaje evitando la sobrepresión de residuos en el relleno sanitario, Esto gracias a la cultura ambiental que han tomado los colaboradores, demostrando que la entidad se encuentra comprometida con la sostenibilidad, economía circular y cumplimiento de la normatividad ambiental.
RETRASOS Y SOLUCIONES:
JUSTIFICACIÓN DE RETROCESO:
EVIDENCIAS: (RUTA O LINKS)
Radicado ORFEO I TRIMESTRE :
* 20252700049723
* 20252700049733
Radicado ORFEO II TRIMESTRE:
* 20252700049743
* 20252700065893  
* 20252700065913 
DESCRIPCIÓN GENERAL: 
Durante el I trimestre se generaron 180,44 kg de residuos aprovechables los cuales fueron entregados a la asociación de recicladores para su aprovechamiento.
Durante el II trimestre del 2025 se generaron 230,3 kg de residuos aprovechables los cuales fueron entregados a la Asociación de Recicladoes para su aprovechamiento
En total el I semestre se generaron 410,74 kg de residuos aprovechables los cuales fueron entregados para su aprovechamiento.
</t>
    </r>
  </si>
  <si>
    <r>
      <rPr>
        <sz val="11"/>
        <color theme="1"/>
        <rFont val="Arial"/>
      </rPr>
      <t xml:space="preserve">Descripción de la acción (corrección)  a tomar : </t>
    </r>
    <r>
      <rPr>
        <b/>
        <sz val="11"/>
        <color theme="1"/>
        <rFont val="Arial"/>
      </rPr>
      <t xml:space="preserve"> 
NO Aplica </t>
    </r>
  </si>
  <si>
    <t>Iván Pérez - Contratista PIGA</t>
  </si>
  <si>
    <t>Andrea Casas - Profesional Recursos Físicos</t>
  </si>
  <si>
    <t xml:space="preserve">
Porcentaje de  Instrumentos Archivísticos adoptados en la entidad </t>
  </si>
  <si>
    <t>Formato Ficha de Riesgos</t>
  </si>
  <si>
    <t>Avanzar progresivamente en el cumplimiento de la meta</t>
  </si>
  <si>
    <t>Aumento x</t>
  </si>
  <si>
    <t xml:space="preserve">Total de los instrumentos archivísticos adoptados conforme a la normatividad archivística al finalizar cada vigencia
</t>
  </si>
  <si>
    <t>Del total de los 10 instrumentos archivísticos requeridos por norma, al finalizar la vigencia 2024 la entidad tenia adoptados 9 instrumentos equivalentes al 90%</t>
  </si>
  <si>
    <t>(N° de Instrumentos Archivísticos adoptados en la entidad/N° de Instrumentos Archivísticos definido por norma) *100</t>
  </si>
  <si>
    <t xml:space="preserve">Variable 1:N° de Instrumentos Archivísticos adoptados en la entidad
Variable 2: N° de Instrumentos Archivísticos definido por norma 
</t>
  </si>
  <si>
    <t>89%- 70%</t>
  </si>
  <si>
    <t>69%-0%</t>
  </si>
  <si>
    <t>I Semestre</t>
  </si>
  <si>
    <t>II Semestre</t>
  </si>
  <si>
    <r>
      <rPr>
        <sz val="10"/>
        <color theme="1"/>
        <rFont val="Arial"/>
      </rPr>
      <t xml:space="preserve">PRIMER SEMESTRE (ANALISIS CUALITATIVO)
LOGROS BENEFICIOS: Cumplimiento en lo establecido a nivel normativo frente a los instrumentos archivísticos que debe tener en la entidad con un cumplimiento del 90%.
RETRASOS Y SOLUCIONES: No se presentan retraso, actualmente se encuentra en elaboración el SIC - Plan de Preservación Digital a Largo Plazo, la actividad se encuentra programada en el PINAR vigencia 2025 para ser ejecutada en el segundo semestre de 2025. 
JUSTIFICACIÓN DE RETROCESO: No aplica.
EVIDENCIAS: (RUTA O LINKS): 
TRD: https://fuga.gov.co/transparencia-y-acceso-a-la-informacion-publica/datos-abiertos?field_fecha_de_emision_value=All&amp;term_node_tid_depth=176
PGD: https://fuga.gov.co/sites/default/files/2023-04/programa-de-gestion-documental-2023-2026%20%281%29.pdf
PINAR: https://fuga.gov.co/sites/default/files/2025-01/Plan%20Institucional%20de%20Archivo%20PINAR%202025%20V1.pdf
Inventario Documental: https://fuga.gov.co/transparencia-y-acceso-a-la-informacion-publica/datos-abiertos?field_fecha_de_emision_value=All&amp;term_node_tid_depth=173
MOREQ: Orfeo radicado 20242300082293
BANTER: https://fuga.gov.co/sites/default/files/2023-10/Banco%20Termil%C3%B3gico%20V1%202023.pdf
TCA: Se encuentra implementado en el Orfeo en el modulo de Tablas de Retención Documental
SIC . Plan de Conservación: https://fuga.gov.co/sites/default/files/2023-10/SIC%20Plan%20Conservacion%20FUGA%20V1%202023.pdf
Índice de Información Clasificada y Reservada: https://fuga.gov.co/transparencia-y-acceso-a-la-informacion-publica/datos-abiertos?field_fecha_de_emision_value=All&amp;term_node_tid_depth=114
DESCRIPCIÓN GENERAL: Al corte del semestre la entidad cuenta con 9 de los 10 instrumentos archivísticos indicados por normacon un cumplimiento del 90%, el instrumento pendiente por elaborar es el SIC - Plan de Preservación Digital a Largo Plazo, el mismo se encuentra programado para su elaboración en el segundo semestre del 2025. 
</t>
    </r>
    <r>
      <rPr>
        <b/>
        <sz val="10"/>
        <color theme="1"/>
        <rFont val="Arial"/>
      </rPr>
      <t xml:space="preserve">SEGUNDO SEMESTRE (ANALISIS CUALITATIVO)
</t>
    </r>
    <r>
      <rPr>
        <sz val="10"/>
        <color theme="1"/>
        <rFont val="Arial"/>
      </rPr>
      <t xml:space="preserve">
LOGROS BENEFICIOS:
RETRASOS Y SOLUCIONES:
JUSTIFICACIÓN DE RETROCESO:
EVIDENCIAS: (RUTA O LINKS)
DESCRIPCIÓN GENERAL
</t>
    </r>
  </si>
  <si>
    <t xml:space="preserve">
Sonia Vanegas Guzmán - Contratista Gestión Documental
Juan Pablo Cruz - Contratista Gestión Documental
</t>
  </si>
  <si>
    <t>Gala Margarita Forero Yanquen
Profesional Universitario</t>
  </si>
  <si>
    <t xml:space="preserve">Porcentaje de cumplimiento de las actividades programadas por vigencia establecidas en el Plan Institucional de Archivos
</t>
  </si>
  <si>
    <t>Formato Plan de Acción del PINAR</t>
  </si>
  <si>
    <t>Porcentaje   x</t>
  </si>
  <si>
    <t>Dar cumplimiento al 100% de las actividades programadas en el Plan de acción del PINAR</t>
  </si>
  <si>
    <t xml:space="preserve">Mantenimiento   </t>
  </si>
  <si>
    <t>Porcentaje de cumplimiento de las actividades programadas al finalizar cada vigencia</t>
  </si>
  <si>
    <t>Para la vigencia 2024 se dio cumplimiento la totalidad de las actividades programadas. Para el 2025 se establecieron un total de 11 actividades  para su ejecución.</t>
  </si>
  <si>
    <t>(N° de actividades del PINAR ejecutadas/Total de actividades del  PINAR programadas al año) x 100</t>
  </si>
  <si>
    <t xml:space="preserve">Variable 1 : Número de actividades ejecutadas, cuantificadas a partir del seguimiento del  PINAR en el periodo de medición 
Variable 2: Número de actividades planteadas, cuantificadas a partir de la programación del  PINAR en el periodo de medición </t>
  </si>
  <si>
    <t>74%-0%</t>
  </si>
  <si>
    <t>1 Trimestre</t>
  </si>
  <si>
    <t>2 Trimestre</t>
  </si>
  <si>
    <t>3 Trimestre</t>
  </si>
  <si>
    <t>4 Trimestre</t>
  </si>
  <si>
    <r>
      <rPr>
        <b/>
        <sz val="11"/>
        <color rgb="FF000000"/>
        <rFont val="Arial, sans-serif"/>
      </rPr>
      <t xml:space="preserve">PRIMER TRIMESTRE (ANALISIS CUALITATIVO)
</t>
    </r>
    <r>
      <rPr>
        <sz val="11"/>
        <color rgb="FF000000"/>
        <rFont val="Arial, sans-serif"/>
      </rPr>
      <t xml:space="preserve">
LOGROS BENEFICIOS: En el primer trimestre se tenía una (1) actividad programada, la cual se cumplió dentro del periodo establecido, dando un porcentaje de cumplimiento del 100%.
RETRASOS Y SOLUCIONES: No se tiene retrasos, las demás actividades programadas en el PINAR se ejecutaran en el segundo semestre del año.
JUSTIFICACIÓN DE RETROCESO: No aplica
EVIDENCIAS: (RUTA O LINKS): 
PINAR 2025: https://fuga.gov.co/sites/default/files/2025-01/Plan%20Institucional%20de%20Archivo%20PINAR%202025%20V1.pdf
Seguimiento PINAR: Radicado 20252500054343
DESCRIPCIÓN GENERAL:
En el primer trimestre se tenía una (1) actividad programada, la cual se cumplió dentro del periodo establecido, dando un porcentaje de cumplimiento del 100%.
</t>
    </r>
    <r>
      <rPr>
        <b/>
        <sz val="11"/>
        <color rgb="FF000000"/>
        <rFont val="Arial, sans-serif"/>
      </rPr>
      <t xml:space="preserve">SEGUNDO TRIMESTRE (ANALISIS CUALITATIVO)
</t>
    </r>
    <r>
      <rPr>
        <sz val="11"/>
        <color rgb="FF000000"/>
        <rFont val="Arial, sans-serif"/>
      </rPr>
      <t xml:space="preserve">
LOGROS BENEFICIOS: En el segundo trimestre se tenían dos (2) actividades programadas, las cuales se cumplieron dentro del periodo establecido, dando un porcentaje de cumplimiento del 100%.
Adicionalmente como parte del seguimiento del PINAR se han presentado solicitudes de modificación en algunas actividades programadas, las cuales han sido avaladas por el Comité Directivo.
RETRASOS Y SOLUCIONES: No se tiene retrasos, las demás actividades programadas en el PINAR se ejecutaran en el segundo semestre del año.
JUSTIFICACIÓN DE RETROCESO: No aplica
EVIDENCIAS: (RUTA O LINKS): PINAR 2025: https://fuga.gov.co/sites/default/files/2025-01/Plan%20Institucional%20de%20Archivo%20PINAR%202025%20V1.pdf
Seguimiento PINAR: Radicado 20252500054343
DESCRIPCIÓN GENERAL: En el segundo trimestre se tenían dos (2) actividades programadas, las cuales se cumplieron dentro del periodo establecido, dando un porcentaje de cumplimiento del 100%.
Adicionalmente como parte del seguimiento del PINAR se han presentado solicitudes de modificación en algunas actividades programadas, las cuales han sido avaladas por el Comité Directivo.</t>
    </r>
  </si>
  <si>
    <t>Descripción de la acción (corrección)  a tomar :  Seguimiento, aprobación e implementación del procedimiento y formato. 
 DD/MM/AAAA</t>
  </si>
  <si>
    <t>Porcentaje de disponibilidad de la infraestructura tecnológica proporcionada por la entidad</t>
  </si>
  <si>
    <t>Sistema de información  de monitoreo</t>
  </si>
  <si>
    <t>No hay información de línea base indicador nuevo.</t>
  </si>
  <si>
    <t>(Número de horas totales monitoreadas por periodo - Número de horas paradas por mantenimiento monitoreadas por periodo/Número de horas totales monitoreadas por periodo) * 100</t>
  </si>
  <si>
    <r>
      <rPr>
        <sz val="11"/>
        <color theme="1"/>
        <rFont val="Arial"/>
      </rPr>
      <t xml:space="preserve">Variable 1 Número de horas totales monitoreadas por periodo: Sumar la cantidad de horas en el periodo evaluado que se monitorea un conjunto de servicios que sea ofrecido por el proceso de Gestión TIC tomado de la plataforma de gestión y monitoreo.
Variable 2  Número de horas parada por mantenimiento monitoreadas por periodo: La sumatoria de número de horas que se detuvo el servicio  en el periodo debido a un mantenimiento realizado para evitar una falla mayor. </t>
    </r>
    <r>
      <rPr>
        <b/>
        <sz val="11"/>
        <color theme="1"/>
        <rFont val="Arial"/>
      </rPr>
      <t>Tomado de la plataforma de monitoreo de red y servicios.</t>
    </r>
  </si>
  <si>
    <t xml:space="preserve">VARIABLE 1 Horas totales
</t>
  </si>
  <si>
    <t xml:space="preserve">VARIABLE 2 Horas paradas 
</t>
  </si>
  <si>
    <t xml:space="preserve">VARIABLE 3
</t>
  </si>
  <si>
    <r>
      <rPr>
        <b/>
        <u/>
        <sz val="10"/>
        <rFont val="Arial"/>
      </rPr>
      <t>PRIMER TRIMESTRE (ANALISIS CUALITATIVO)</t>
    </r>
    <r>
      <rPr>
        <sz val="10"/>
        <rFont val="Arial"/>
      </rPr>
      <t xml:space="preserve">
LOGROS BENEFICIOS: : Monitoreo de infraestructura para determinar fallas y posibles escenarios de solución.
RETRASOS Y SOLUCIONES: Proveedor ETB falla en la conectividad por robo o apertura de fibra.
JUSTIFICACIÓN DE RETROCESO: El proveedor justifica las fallas por vandalismo.
EVIDENCIAS: (RUTA O LINKS) </t>
    </r>
    <r>
      <rPr>
        <u/>
        <sz val="10"/>
        <color rgb="FF1155CC"/>
        <rFont val="Arial"/>
      </rPr>
      <t>https://drive.google.com/drive/u/0/folders/1XoRxT-ZTrgZKxTPJtXbO9Qf-GBuybcqf</t>
    </r>
    <r>
      <rPr>
        <sz val="10"/>
        <rFont val="Arial"/>
      </rPr>
      <t xml:space="preserve">
DESCRIPCIÓN GENERAL:
En el primer trimestre tuvimos indisponibilidad con el operador de servicios de internet y conectividad con caídas reportadas en enero, febrero, marzo. Las cuales fueron resueltas y fueron sumadas al total de las ventas concertadas en el indicador. Dicho lo anterior, en los tres meses tenemos una ventana de mantenimiento concertada correspondiente a 90 horas, 30 por mes, claramente excedido por las fallas del proveedor de internet. Cada corte en promedio dura 3 días sin servicio, lo que genera 96 horas adicionales a las proyectadas, en conclusión, se suma las 96 horas a las proyectadas por mantenimiento proyectadas dando como resultado 186 horas.
17 de enero de 2025 incidencia ETB
20 de enero de 2025 incidencia ETB
5 de febrero de 2025 incidencia ETB
12 de febrero 2025 incidencia ETB
1 de marzo 2025 mantenimiento UPS
</t>
    </r>
    <r>
      <rPr>
        <b/>
        <sz val="10"/>
        <rFont val="Arial"/>
      </rPr>
      <t xml:space="preserve">SEGUNDO TRIMESTRE (ANALISIS CUALITATIVO)
</t>
    </r>
    <r>
      <rPr>
        <sz val="10"/>
        <rFont val="Arial"/>
      </rPr>
      <t xml:space="preserve">
LOGROS BENEFICIOS: Monitoreo de infraestructura para determinar fallas y posibles escenarios de solución.
RETRASOS Y SOLUCIONES: Proveedor ETB falla en la conectividad por robo o apertura de fibra.
JUSTIFICACIÓN DE RETROCESO: El proveedor justifica las fallas por vandalismo.
EVIDENCIAS: (RUTA O LINKS): https://drive.google.com/drive/u/0/folders/1XoRxT-ZTrgZKxTPJtXbO9Qf-GBuybcqf
DESCRIPCIÓN GENERAL
En el segundo trimestre tuvimos indisponibilidad con el operador de servicios de internet y conectividad con caídas reportadas en abril, mayo, junio. Las cuales fueron resueltas y fueron sumadas al total de las ventas concertadas en el indicador Dicho lo anterior, en los tres meses tenemos una ventana de mantenimiento concertada correspondiente a 90 horas, 30 por mes, claramente excedido por las fallas del proveedor de internet. Cada corte en promedio dura 3 días sin servicio, lo que genera 120 horas adicionales a las proyectadas, en conclusión, dando como resultado 210 horas.
2 de abril 2025 incidencia fibra etb
15 de abril de 2025 incidencia fibra etb
22 de abril de 2025 incidencia fibra etb
20 de mayo de 2025 incidencia fibra etb
Junio 11 de 2025 3 horas pruebas migración firewall
Junio 20 de 2025 3 días problemas en fibra.
Junio 24 de 2025 2 validación canales ETB – Fuga 
</t>
    </r>
  </si>
  <si>
    <t>Edwin Díaz- Contratista TIC</t>
  </si>
  <si>
    <t>Edwin Díaz - Profesional Apoyo TICS</t>
  </si>
  <si>
    <t>El indicador presenta coherencia en cuanto a su medición y descripción cualitativa. Muestra cumplimiento del principio estadístico. 
El proceso reporta que se presentaron retrasos los cuales se originaron por factores externos, los cuales no pueden ser controlados desde la Entidad.</t>
  </si>
  <si>
    <t>El proceso adopto la recomendación sobre evaluar la situación presentada (la cual correspondía a la misma actual, indisponibilidad por parte del proveedor) para ser evaluada en otras instancias</t>
  </si>
  <si>
    <t>Porcentaje de implementación de controles asociados al Modelo de Sistema de Gestión de Seguridad de la información MSPI</t>
  </si>
  <si>
    <t>Instrumento de medición MSPI tomado de MINTIC (documento no controlado en el SIG)</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</si>
  <si>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2019: 5%</t>
    </r>
  </si>
  <si>
    <t>Dada la actualización realizada por mintic en el instrumento de evaluación y con referencia a la RESOLUCIÓN NÚMERO 02277 DEL 03 de JUNIO DEL 2025 “Por la cual se establecen los lineamientos y estándares para la estrategia de seguridad digital y se adopta el modelo de seguridad se mantedra los niveles del 70% dado que de acuerdo a dicha resolución se deben actualizar varios instrumentos para dar cumplimiento.</t>
  </si>
  <si>
    <t>Promedio porcentual  de Evaluación de Efectividad de controles</t>
  </si>
  <si>
    <t>Variable 1 Promedio porcentual  de Evaluación de Efectividad de controles, calculado a partir de la tabla  EVALUACIÓN DE EFECTIVIDAD DE CONTROLES -  ISO 27001ANEXO A (Documento no controlado en el SIG) columna Calificación Actual
Rango de aceptación: Calificación objetivo según el MSPI calculado a partir de la tabla  EVALUACIÓN DE EFECTIVIDAD DE CONTROLES -  ISO 27001 ANEXO A (Documento no controlado en el SIG) columna Calificación Objetivo</t>
  </si>
  <si>
    <t>100%-85%</t>
  </si>
  <si>
    <t>84%-61%</t>
  </si>
  <si>
    <t xml:space="preserve">VARIABLE 1
</t>
  </si>
  <si>
    <t xml:space="preserve">VARIABLE 2
</t>
  </si>
  <si>
    <t>ene- dic</t>
  </si>
  <si>
    <r>
      <rPr>
        <b/>
        <u/>
        <sz val="10"/>
        <color theme="1"/>
        <rFont val="Arial"/>
      </rPr>
      <t>PRIMER SEMESTRE (ANALISIS CUALITATIVO)</t>
    </r>
    <r>
      <rPr>
        <sz val="10"/>
        <color theme="1"/>
        <rFont val="Arial"/>
      </rPr>
      <t xml:space="preserve">
LOGROS BENEFICIOS:
RETRASOS Y SOLUCIONES:
JUSTIFICACIÓN DE RETROCESO:
EVIDENCIAS: (RUTA O LINKS)
DESCRIPCIÓN GENERAL:
</t>
    </r>
    <r>
      <rPr>
        <b/>
        <sz val="10"/>
        <color theme="1"/>
        <rFont val="Arial"/>
      </rPr>
      <t xml:space="preserve">SEGUNDO SEMESTRE (ANALISIS CUALITATIVO)
</t>
    </r>
    <r>
      <rPr>
        <sz val="10"/>
        <color theme="1"/>
        <rFont val="Arial"/>
      </rPr>
      <t xml:space="preserve">
LOGROS BENEFICIOS:
RETRASOS Y SOLUCIONES:
JUSTIFICACIÓN DE RETROCESO:
EVIDENCIAS: (RUTA O LINKS)
DESCRIPCIÓN GENERAL
</t>
    </r>
  </si>
  <si>
    <t>Liliana Hernandez</t>
  </si>
  <si>
    <t>El indicador tienen una periodicidad anual, por lo tanto no es se reporta seguimiento ni se monitorea para este periodo.
No obstante se recomienda desde la segunda línea validar la fórmula matemática del indicador, puesto que no es claro como es su aplicación matemática</t>
  </si>
  <si>
    <t>Porcentaje de mantenimiento de infraestructura tecnológica</t>
  </si>
  <si>
    <t>Cronograma de mantenimiento</t>
  </si>
  <si>
    <t xml:space="preserve">No implica línea base ya que corresponde a un indicador con mediciones previas. </t>
  </si>
  <si>
    <t>(N° de actividades ejecutadas en el periodo / Total de actividades de mantenimiento de infraestructura tecnológica programadas en el periodo) x 100%</t>
  </si>
  <si>
    <t>Variable 1 Número de actividades de mantenimiento de infraestructura tecnológica ejecutadas en el periodo, contabilizadas a partir del cronograma de mantenimiento.  (Fuente Cronograma de mantenimiento)
Variable 2 Número de actividades de mantenimiento de infraestructura tecnológica programadas en el periodo, contabilizadas a partir del cronograma de mantenimiento.    (Fuente Cronograma de mantenimiento)</t>
  </si>
  <si>
    <r>
      <rPr>
        <b/>
        <u/>
        <sz val="10"/>
        <color theme="1"/>
        <rFont val="Arial"/>
      </rPr>
      <t>PRIMER SEMESTRE (ANALISIS CUALITATIVO)</t>
    </r>
    <r>
      <rPr>
        <sz val="10"/>
        <color theme="1"/>
        <rFont val="Arial"/>
      </rPr>
      <t xml:space="preserve">
LOGROS BENEFICIOS:
El mantenimiento preventivo y correctivo de la infraestructura ha generado importantes resultados que impactan positivamente en la operación, seguridad y sostenibilidad. La condición del indicador corresponde a satisfactoria, dado que todos las actividades se han desarrollado en los  tiempos planteados.
RETRASOS Y SOLUCIONES: N/A
JUSTIFICACIÓN DE RETROCESO: N/A
EVIDENCIAS: (RUTA O LINKS) Validar cronograma y evidencias en:  https://drive.google.com/drive/u/0/folders/1fNkBEY04vw-lfKggoAObTocbfwdYSfXI
DESCRIPCIÓN GENERAL:
El cronograma de actividades establecido se ejecutó conforme a los plazos y hitos previstos, garantizando una gestión eficiente del tiempo y los recursos asignados. Durante el período evaluado, se logró un cumplimiento del 100% de las 
actividades programadas
</t>
    </r>
    <r>
      <rPr>
        <b/>
        <sz val="10"/>
        <color theme="1"/>
        <rFont val="Arial"/>
      </rPr>
      <t xml:space="preserve">SEGUNDO SEMESTRE (ANALISIS CUALITATIVO)
</t>
    </r>
    <r>
      <rPr>
        <sz val="10"/>
        <color theme="1"/>
        <rFont val="Arial"/>
      </rPr>
      <t xml:space="preserve">
LOGROS BENEFICIOS:
RETRASOS Y SOLUCIONES:
JUSTIFICACIÓN DE RETROCESO:
EVIDENCIAS: (RUTA O LINKS)
DESCRIPCIÓN GENERAL
</t>
    </r>
  </si>
  <si>
    <t>Ernesto Ojeda-  Profesional Apoyo TICS</t>
  </si>
  <si>
    <t>Porcentaje de atención oportuna de requerimientos</t>
  </si>
  <si>
    <t>GLPI casos reportados periodo evaluado
*GLPI: Sistema de seguimiento de incidencias y de solución service desk.</t>
  </si>
  <si>
    <t>(N° Requerimientos atendidos en el tiempo establecido (2 días) / N°  Requerimientos solicitados) x 100</t>
  </si>
  <si>
    <t>Variable 1  Requerimientos atendidos en el tiempo establecido (2 días), calculado a partir de la suma de requerimientos que fueron atendidos en los 2 primeros días una vez solicitados, para obtener el número de días de atención se debe restar la Fecha de Apertura  del incidente  menos la Fecha de la columna denominada última actualización del reporte extraído por GLPI.
Variable 2 Requerimientos solicitados, sumatoria de solicitudes durante el periodo de tiempo extraído del GLPI
*GLPI: Sistema de seguimiento de incidencias y de solución service desk.</t>
  </si>
  <si>
    <r>
      <rPr>
        <b/>
        <u/>
        <sz val="10"/>
        <rFont val="Arial"/>
      </rPr>
      <t>PRIMER SEMESTRE (ANALISIS CUALITATIVO)</t>
    </r>
    <r>
      <rPr>
        <sz val="10"/>
        <rFont val="Arial"/>
      </rPr>
      <t xml:space="preserve">
LOGROS BENEFICIOS: Monotirear los casos solicitados por los diferentes usuarios en un periodo determinado para poder establecer criterios de solución eficientes.
RETRASOS Y SOLUCIONES: Particularidades de cada caso
JUSTIFICACIÓN DE RETROCESO: N/A
EVIDENCIAS: (RUTA O LINKS) </t>
    </r>
    <r>
      <rPr>
        <u/>
        <sz val="10"/>
        <color rgb="FF1155CC"/>
        <rFont val="Arial"/>
      </rPr>
      <t>https://drive.google.com/drive/u/0/folders/1Ywiztz1fxQLCoPSJihydsCQ-6iKoYBby</t>
    </r>
    <r>
      <rPr>
        <sz val="10"/>
        <rFont val="Arial"/>
      </rPr>
      <t xml:space="preserve"> 
DESCRIPCIÓN GENERAL:
Partiendo de la premisa del indicador, es decir que se cumpliese mínimo el 90% de la meta propuesta. Se evidencia que mes a mes el cierre de casos dentro del periodo eficiencia antes de los dos (2) días se ha realizado de manera aceptable.  ENE condición satisfactoria, FEB condición satisfactoria, MAR condición normal; no obstante el promedio trimestral del 87% se ubica en una CONDICION SATISFACTORIA; solo un par de casos como se nota en cada mes se han extralimitado en tiempos por temas técnicos en su resolución. Se anexa matriz de casos de mesa de ayuda como soporte de los casos presentados y los tiempos tratados
SEGUNDO TRIMESTRE (ANALISIS CUALITATIVO)
LOGROS BENEFICIOS: Monotirear los casos solicitados por los diferentes usuarios en un periodo determinado para poder establecer criterios de solución eficientes.
RETRASOS Y SOLUCIONES: Particularidades de cada caso, inclusión de casos asociados al desarrollo y estabilización del sistema de información pandora.
JUSTIFICACIÓN DE RETROCESO: N/A
EVIDENCIAS: (RUTA O LINKS) </t>
    </r>
    <r>
      <rPr>
        <u/>
        <sz val="10"/>
        <color rgb="FF1155CC"/>
        <rFont val="Arial"/>
      </rPr>
      <t>https://drive.google.com/drive/u/0/folders/1Ywiztz1fxQLCoPSJihydsCQ-6iKoYBby</t>
    </r>
    <r>
      <rPr>
        <sz val="10"/>
        <rFont val="Arial"/>
      </rPr>
      <t xml:space="preserve">   
DESCRIPCIÓN GENERAL:
Abril - Junio:  Partiendo de la premisa del indicador, es decir que se cumpliese mínimo el 90% de la meta propuesta. Se evidencia que mes a mes el cierre de casos dentro del periodo eficiencia antes de los dos (2) días se ha realizado de manera aceptable.  ABR condición satisfactoria, MAY condición normal, JUN condición satisfactorio; no obstante el promedio trimestral del 86% se ubica en una CONDICION SATISFACTORIA; solo un par de casos como se nota en cada mes se han extralimitado en tiempos por temas técnicos en su resolución. Se anexa matriz de casos de mesa de ayuda como soporte de los casos presentados y los tiempos tratados
</t>
    </r>
  </si>
  <si>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t>
  </si>
  <si>
    <t>Se recomienda generar identificación de causas en cuanto al no cumplimiento de la meta propuesta y definir acciones de mejoramiento</t>
  </si>
  <si>
    <t>EJEMPLO:</t>
  </si>
  <si>
    <t>Nombre del indicador:
Oportunidad en la entrega de los reportes o formularios de la información contable y financiera del Ente o Entidad Pública Distrital a la Secretaria Distrital de Hacienda o Entidades Nacionales.
Objetivo del indicador:
Medir la oportunidad en la entrega de los reportes o formularios de la información contable y financiera a la Secretaría Distrital de Hacienda en los plazos establecidos.
(Cantidad de reportes o formularios de la información contable y financiera emitidos y reportados en los plazos establecidos en la vigencia / Cantidad de reportes o formularios de la información contable y financiera programados para entrega  durante la vigencia (según norma))*100%</t>
  </si>
  <si>
    <t>Nombre del indicador:
Oportunidad en la entrega de la información financiera a los entes de control de acuerdo a la normatividad vigente.
Objetivo del indicador:
Medir la oportunidad en la entrega de la información financiera a los entes de control en los plazos establecidos.
(Cantidad de informes financieros emitidos y reportados en los plazos establecidos en la vigencia / Cantidad de informes financieros programados para entrega durante la vigencia (según norma))*100%</t>
  </si>
  <si>
    <t>Oportunidad en la entrega de la información financiera a los entes de control de acuerdo a la normatividad vigente.</t>
  </si>
  <si>
    <t>*</t>
  </si>
  <si>
    <t>Cronograma de informes y reportes (GF-FT-13)</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</si>
  <si>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2019: 5%</t>
    </r>
  </si>
  <si>
    <t>Durante las vigencias 2023 y 2024 no se han evidenciado incumplimientos en la oportunidad de entrega de informes. Teniendo en cuenta que los reportes son normativos en su mayoría.</t>
  </si>
  <si>
    <t>(Cantidad de informes financieros emitidos y reportados en los plazos establecidos en la vigencia / Cantidad de informes financieros programados para entrega durante la vigencia (según norma))*100</t>
  </si>
  <si>
    <t>Variable 1: Cantidad de informes financieros emitidos y reportados en los plazos establecidos en la vigencia, registrados en el cronograma de informes y reportes (GF-FT-13)
Variable 2: Cantidad de informes financieros programados para entrega durante la vigencia (según norma), registrados en el cronograma de informes y reportes (GF-FT-13)</t>
  </si>
  <si>
    <t xml:space="preserve">&lt; 1 </t>
  </si>
  <si>
    <t xml:space="preserve">Mayor 1 </t>
  </si>
  <si>
    <t>INFORMES PRESENTADOS</t>
  </si>
  <si>
    <t>INFORMES PROGRAMADOS</t>
  </si>
  <si>
    <r>
      <rPr>
        <b/>
        <u/>
        <sz val="10"/>
        <color theme="1"/>
        <rFont val="Arial"/>
      </rPr>
      <t>ENERO A AGOSTO  (ANALISIS CUALITATIVO)</t>
    </r>
    <r>
      <rPr>
        <sz val="10"/>
        <color theme="1"/>
        <rFont val="Arial"/>
      </rPr>
      <t xml:space="preserve">
LOGROS BENEFICIOS: Se reporto con oportunidad los informes programados por el proceso de Gestión financiera con periodicidad mensual y se verifico el cumplimiento de los mismos de acuerdo con los controles establecidos desde el proceso.
RETRASOS Y SOLUCIONES: No Aplica
JUSTIFICACIÓN DE RETROCESO: No aplica
EVIDENCIAS: (RUTA O LINKS)
https://docs.google.com/spreadsheets/d/1o5XwwziI6rLjvuYde75bSb64Z1zobS3D/edit?rtpof=true&amp;gid=2001099672#gid=2001099672
DESCRIPCIÓN GENERAL:
Se realiza mensualmente seguimiento al cronograma de informes y reportes GF-FT-13, como evidencia se dejan las observaciones por medio de correo electrónico.
</t>
    </r>
    <r>
      <rPr>
        <b/>
        <sz val="10"/>
        <color theme="1"/>
        <rFont val="Arial"/>
      </rPr>
      <t xml:space="preserve">SEPTIEMBRE A DICIEMBRE (ANALISIS CUALITATIVO)
</t>
    </r>
    <r>
      <rPr>
        <sz val="10"/>
        <color theme="1"/>
        <rFont val="Arial"/>
      </rPr>
      <t xml:space="preserve">
LOGROS BENEFICIOS:
RETRASOS Y SOLUCIONES:
JUSTIFICACIÓN DE RETROCESO:
EVIDENCIAS: (RUTA O LINKS)
DESCRIPCIÓN GENERAL
</t>
    </r>
  </si>
  <si>
    <r>
      <rPr>
        <sz val="11"/>
        <color theme="1"/>
        <rFont val="Arial"/>
      </rPr>
      <t xml:space="preserve">Descripción de la acción (corrección)  a tomar : 
</t>
    </r>
    <r>
      <rPr>
        <b/>
        <sz val="11"/>
        <color theme="1"/>
        <rFont val="Arial"/>
      </rPr>
      <t xml:space="preserve">No aplica  </t>
    </r>
  </si>
  <si>
    <t>Ingry Paola Socha Ortiz  - Tesorera</t>
  </si>
  <si>
    <t>Juan Diego Delgadillo - Contratista</t>
  </si>
  <si>
    <t>Liliana Patricia Hernández Hurtado - Subdirector de Gestión Corporativa</t>
  </si>
  <si>
    <t xml:space="preserve">Economía=  </t>
  </si>
  <si>
    <t>Efectividad</t>
  </si>
  <si>
    <t>Índice porcentual de ejecución presupuestal de Funcionamiento</t>
  </si>
  <si>
    <t>Aplicativo SAP</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</si>
  <si>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Año 2019: 5%</t>
    </r>
  </si>
  <si>
    <t xml:space="preserve">NO aplica </t>
  </si>
  <si>
    <t>Promedio %=((Compromisos acumulados/Apropiación disponible)*100);((Giros acumulados/Apropiación disponible )*100);((Giros acumulados de reservas/Reservas definitiva)*100)</t>
  </si>
  <si>
    <t xml:space="preserve">Variable 1: Compromisos acumulados de funcionamiento generados en la ejecución de Gastos e Inversiones de la vigencia, del aplicativo SAP; 
Variable 2: Giros acumulados de funcionamiento generados en la ejecución de Gastos de Inversiones de la vigencia,  del aplicativo SAP; 
Variable 3: La Apropiación disponible de funcionamiento generada en la ejecución de Gastos e Inversiones de la vigencia, del aplicativo SAP (la apropiación disponible  es igual para determinar el porcentaje de compromisos acumulados y giros acumulados;
Variable 4: Giros acumulados de reservas, se toma del aplicativo SAP de la ejecución de reservas 
Variable 5: Reservas definitivas, corresponde al valor de las reservas definitivas del presupuesto de funcionamiento generado en la ejecución de Reservas del aplicativo SAP. </t>
  </si>
  <si>
    <t>89% - 61%</t>
  </si>
  <si>
    <t>VARIABLE 1
Compromisos acumulados</t>
  </si>
  <si>
    <t>VARIABLE 2
Giros acumulados</t>
  </si>
  <si>
    <t>VARIABLE 3
Apropiación disponible -Denominador</t>
  </si>
  <si>
    <t>VARIABLE 4
Giros acumulados de reservas</t>
  </si>
  <si>
    <t>VARIABLE 5
Reservas definitivas - Denominador</t>
  </si>
  <si>
    <r>
      <rPr>
        <sz val="11"/>
        <color theme="1"/>
        <rFont val="Arial"/>
      </rPr>
      <t xml:space="preserve">Descripción de la acción (corrección)  a tomar : </t>
    </r>
    <r>
      <rPr>
        <b/>
        <sz val="11"/>
        <color theme="1"/>
        <rFont val="Arial"/>
      </rPr>
      <t xml:space="preserve"> </t>
    </r>
    <r>
      <rPr>
        <sz val="11"/>
        <color rgb="FF0066CC"/>
        <rFont val="Arial"/>
      </rPr>
      <t>XXXXXXXXXXXXXXXXXXXXXXXXXXXXXXXXXXXXXXXXXXXXXXXXXXXXXXXXXXX.  DD/MM/AAAA</t>
    </r>
  </si>
  <si>
    <t>Leidy Milena Urrego Acosta - Profesional Universitario</t>
  </si>
  <si>
    <t>Lida Carmenza Montoya Serrato - Profesional Especializada de Presupuesto</t>
  </si>
  <si>
    <t>Luis Fernando Mejia Castro - Subdirector de Gestión Corporativa</t>
  </si>
  <si>
    <t xml:space="preserve"> i TRIM</t>
  </si>
  <si>
    <t>ii CUAT</t>
  </si>
  <si>
    <t>iii TRIM</t>
  </si>
  <si>
    <t>iv TRIM</t>
  </si>
  <si>
    <t>VERACIDAD - CONFIABILIDAD  (Monitoreo) soportes completos y precisos que respaldan la medición de cada variable . Digno de confianza independiente de quién realice la medición. De dónde provienen los datos</t>
  </si>
  <si>
    <t xml:space="preserve">Nombre / Rol
</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</si>
  <si>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Año 2019: 5%</t>
    </r>
  </si>
  <si>
    <t xml:space="preserve">Variable 1: Compromisos acumulados de inversión generados en la ejecución de Gastos e Inversiones de la vigencia, del aplicativo SAP; 
Variable 2: Giros acumulados de inversión generados en la ejecución de Gastos de Inversiones de la vigencia,  del aplicativo SAP; 
Variable 3: La Apropiación disponible de inversión generada en la ejecución de Gastos e Inversiones de la vigencia, del aplicativo SAP (la apropiación disponible  es igual para determinar el porcentaje de compromisos acumulados y giros acumulados;
Variable 4: Giros acumulados de reservas, se toma del aplicativo SAP de la ejecución de reservas 
Variable 5: Reservas definitivas, corresponde al valor de las reservas definitivas del presupuesto de inversión generado en la ejecución de Reservas del aplicativo SAP.
</t>
  </si>
  <si>
    <r>
      <rPr>
        <b/>
        <sz val="10"/>
        <color theme="1"/>
        <rFont val="Arial"/>
      </rPr>
      <t>1er trimestre 2023</t>
    </r>
    <r>
      <rPr>
        <sz val="10"/>
        <color theme="1"/>
        <rFont val="Arial"/>
      </rPr>
      <t xml:space="preserve">: En el periodo se presentó el 32% de índice de ejecución presupuestal de inversión, con una condición CRÍTICA, 10 puntos porcentuales arriba de la meta definida para el periodo de medición, el cual corresponde al 22% como mínimo.  Lo anterior significa que se cumple la meta definida internamente, y que este índice aumentará su comportamiento, a medida que se ejecuten los compromisos contractuales adquiridos en el primer trimestre de la presente vigencia. Esta medición es soportada en las evidencias presentadas anexa al drive:  https://drive.google.com/drive/folders/1zITl50EM15G_HujWBfr_OX5z51EJ8QYv carpeta Presupuesto, vigencia 2023.
</t>
    </r>
    <r>
      <rPr>
        <b/>
        <sz val="10"/>
        <color theme="1"/>
        <rFont val="Arial"/>
      </rPr>
      <t>2do trimestre 2023</t>
    </r>
    <r>
      <rPr>
        <sz val="10"/>
        <color theme="1"/>
        <rFont val="Arial"/>
      </rPr>
      <t>: En el periodo se presentó el 70% de índice de ejecución presupuestal de inversión, con una condición NORMAL, 26 puntos porcentuales arriba de la meta definida para el periodo de medición, el cual corresponde al 44% como mínimo.  Lo anterior significa que se cumple la meta definida internamente, y a medida del transcurso de la vigencia, con la ejecución de los compromisos adquiridos por las áreas misionales, el índice se incrementará. Esta medición es soportada en las evidencias presentadas anexa al drive:  https://drive.google.com/drive/folders/1zITl50EM15G_HujWBfr_OX5z51EJ8QYv carpeta Presupuesto, vigencia 2023</t>
    </r>
    <r>
      <rPr>
        <sz val="10"/>
        <color theme="1"/>
        <rFont val="Arial"/>
      </rPr>
      <t xml:space="preserve">
</t>
    </r>
    <r>
      <rPr>
        <b/>
        <sz val="10"/>
        <color theme="1"/>
        <rFont val="Arial"/>
      </rPr>
      <t xml:space="preserve">3er trimestre 2023: </t>
    </r>
    <r>
      <rPr>
        <sz val="10"/>
        <color theme="1"/>
        <rFont val="Arial"/>
      </rPr>
      <t xml:space="preserve">En el periodo se presentó el 76% de índice de ejecución presupuestal de inversión, con una condición NORMAL, 10 puntos porcentuales arriba de la meta definida para el periodo de medición, el cual corresponde al 66% como mínimo.  Lo anterior significa que se cumple la meta definida internamente, y a medida del transcurso de la vigencia, con la ejecución de los compromisos adquiridos por las áreas misionales, el índice se incrementará. Esta medición es soportada en las evidencias presentadas anexa al drive:  https://drive.google.com/drive/folders/1zITl50EM15G_HujWBfr_OX5z51EJ8QYv carpeta Presupuesto, vigencia 2023
</t>
    </r>
    <r>
      <rPr>
        <b/>
        <sz val="10"/>
        <color theme="1"/>
        <rFont val="Arial"/>
      </rPr>
      <t xml:space="preserve">4to Trimestre de 2023 (corte 14 de diciembre de 2023): </t>
    </r>
    <r>
      <rPr>
        <sz val="10"/>
        <color theme="1"/>
        <rFont val="Arial"/>
      </rPr>
      <t>Al cierre del periodo se determina un cumplimiento de la gestión con un promedio del 90% de índice de ejecución presupuestal de inversión, calificado como condición SATISFACTORIA con una diferencia de 2 puntos por encima frente a la meta definida para el periodo. El porcentaje de ejecución variará al finalizar la vigencia, en razón a que aún faltan recursos por comprometer y girar, de acuerdo a los plazos establecidos por la Secretaría Distrital de Hacienda para   el cierre de la vigencia en curso (Circular de Pagos y Cierre No. 8 de 2022).  Esta medición es soportada en las evidencias presentadas anexa al drive:  https://drive.google.com/drive/folders/1zITl50EM15G_HujWBfr_OX5z51EJ8QYv carpeta Presupuesto, vigencia 2023</t>
    </r>
  </si>
  <si>
    <r>
      <rPr>
        <sz val="11"/>
        <color theme="1"/>
        <rFont val="Arial"/>
      </rPr>
      <t xml:space="preserve">Descripción de la acción (corrección)  a tomar : </t>
    </r>
    <r>
      <rPr>
        <b/>
        <sz val="11"/>
        <color theme="1"/>
        <rFont val="Arial"/>
      </rPr>
      <t xml:space="preserve"> </t>
    </r>
    <r>
      <rPr>
        <sz val="11"/>
        <color rgb="FF0066CC"/>
        <rFont val="Arial"/>
      </rPr>
      <t>XXXXXXXXXXXXXXXXXXXXXXXXXXXXXXXXXXXXXXXXXXXXXXXXXXXXXXXXXXX.  DD/MM/AAAA</t>
    </r>
  </si>
  <si>
    <t xml:space="preserve"> i CUAT</t>
  </si>
  <si>
    <t>Se recomienda revisar las metas del indicador y generar la representación grafica del indicador,</t>
  </si>
  <si>
    <r>
      <rPr>
        <b/>
        <sz val="10"/>
        <color theme="1"/>
        <rFont val="Arial"/>
      </rPr>
      <t xml:space="preserve">Nombre / Rol: </t>
    </r>
    <r>
      <rPr>
        <sz val="10"/>
        <color theme="1"/>
        <rFont val="Arial"/>
      </rPr>
      <t xml:space="preserve">Deisy Estupiñan - Profesional de apoyo OAP
</t>
    </r>
  </si>
  <si>
    <t>Porcentaje de ejecución del PAC</t>
  </si>
  <si>
    <t>Sistema de información SAP -reporte de programación y ejecución.</t>
  </si>
  <si>
    <t xml:space="preserve">Las ejecuciones de PAC son independientes de los comportamientos de los años anteriores, depende de la gestión y cumplimiento de cada programación realizada, con medición trimestral </t>
  </si>
  <si>
    <t>(PAC ejecutado en el mes / PAC programado en el mes) x 100</t>
  </si>
  <si>
    <t>Variable 1: PAC ejecutado en el mes, calculado a partir del reporte de SAP de ejecuciones 
Variable 2: PAC vigencia programado en el mes, calculado a partir del reporte de SAP de programación
* PAC: Plan anual mensualizado de caja</t>
  </si>
  <si>
    <t>79% - 61%</t>
  </si>
  <si>
    <t>EJECUTADO</t>
  </si>
  <si>
    <t>PROGRAMADO</t>
  </si>
  <si>
    <r>
      <rPr>
        <b/>
        <u/>
        <sz val="10"/>
        <rFont val="Arial"/>
      </rPr>
      <t>PRIMER TRIMESTRE 2025  (ANALISIS CUALITATIVO)</t>
    </r>
    <r>
      <rPr>
        <sz val="10"/>
        <rFont val="Arial"/>
      </rPr>
      <t xml:space="preserve">
LOGROS BENEFICIOS: 
Se realizó solicitud y asignación de PAC en el sistema SAP Bogdata, aprobado por la Secretaria de Hacienda, con el respectivo seguimiento y análisis de los recursos programados de los cuales fueron informados los ordenadores de gastos para la toma de decisiones y cumplir los objetivos misionales de la entidad, asimismo, se precisa  que se cumplido con la ejecución de los recursos programados quedando la entidad en el rancking de los establecimientos públicos emitido por la SDH en el segundo lugar al corte del 1er trimestre y en el análisis del indicador se encuentra en una condición satisfactoria.
RETRASOS Y SOLUCIONES:
Los porcentajes de  no ejecución de PAC responden a imprevistos contractuales, los cuales han generado dificultad de girar en su totalidad los recursos programados.  
JUSTIFICACIÓN DE RETROCESO:
Existen situaciones partículas para la ejecución del PAC.
EVIDENCIAS: (RUTA O LINKS):   
https://drive.google.com/drive/u/0/folders/1b0zVhlbnY3ihkS9jOIRQUrfyIOneJj5j
</t>
    </r>
    <r>
      <rPr>
        <u/>
        <sz val="10"/>
        <color rgb="FF1155CC"/>
        <rFont val="Arial"/>
      </rPr>
      <t>https://drive.google.com/drive/u/0/folders/1wKb5n66F3Cm90fHuXDt_CuAdZuVRQIrH</t>
    </r>
    <r>
      <rPr>
        <sz val="10"/>
        <rFont val="Arial"/>
      </rPr>
      <t xml:space="preserve">
DESCRIPCIÓN GENERAL:
- Se remite con periodicidad mensual el informe de seguimiento de ejecución de PAC a través de correo electrónico a los ordenadores de gasto y/o supervisores y apoyos administrativos de las subdirecciones para la toma de decisiones por parte de los mismos.
- Se genera desde SAP el informe de ejecución de PAC del mes anterior y a través de correo electrónico al responsable encargado de remitir informes al SIVICOF.
</t>
    </r>
    <r>
      <rPr>
        <b/>
        <sz val="10"/>
        <rFont val="Arial"/>
      </rPr>
      <t xml:space="preserve">SEGUNDO TRIMESTRE (ANALISIS CUALITATIVO)
</t>
    </r>
    <r>
      <rPr>
        <sz val="10"/>
        <rFont val="Arial"/>
      </rPr>
      <t xml:space="preserve">
LOGROS BENEFICIOS: 
Se realizó solicitud y asignación de PAC en el sistema SAP Bogdata, aprobado por la Secretaria de Hacienda, con el respectivo seguimiento y análisis de los recursos programados de los cuales fueron informados los ordenadores de gastos para la toma de decisiones y cumplir los objetivos misionales de la entidad, asimismo, se precisa  que se cumplido con la ejecución de los recursos programados quedando la entidad en el rancking de los establecimientos públicos emitido por la SDH en el segundo lugar al corte del 2do trimestre y en el análisis del indicador se encuentra en una condición satisfactoria.
RETRASOS Y SOLUCIONES:
Los porcentajes de  no ejecución de PAC responden a imprevistos contractuales, los cuales han generado dificultad de girar en su totalidad los recursos programados.  
JUSTIFICACIÓN DE RETROCESO:
Existen situaciones partículas para la ejecución del PAC.
EVIDENCIAS: (RUTA O LINKS):   
https://drive.google.com/drive/u/0/folders/1b0zVhlbnY3ihkS9jOIRQUrfyIOneJj5j
https://drive.google.com/drive/u/0/folders/1wKb5n66F3Cm90fHuXDt_CuAdZuVRQIrH
DESCRIPCIÓN GENERAL:
- Se remite con periodicidad mensual el informe de seguimiento de ejecución de PAC a través de correo electrónico a los ordenadores de gasto y/o supervisores y apoyos administrativos de las subdirecciones para la toma de decisiones por parte de los mismos.
- Se genera desde SAP el informe de ejecución de PAC del mes anterior y a través de correo electrónico al responsable encargado de remitir informes al SIVICOF.
</t>
    </r>
  </si>
  <si>
    <t xml:space="preserve">Girlesa Andrea Santos Medina - Contratista  </t>
  </si>
  <si>
    <t>El indicador presenta coherencia en cuanto a su formulación, medición y descripción cualitativa. Muestra cumplimiento del principio estadístico. 
Se recomienda validar que paso en el mes de julio, donde se presento una baja en el resultado del indicado. No obstante dado que el análisis es trimestral no genera análisis causal.</t>
  </si>
  <si>
    <t>Porcentaje de ejecución del plan anual de adquisiciones</t>
  </si>
  <si>
    <t>PAA en el SECOP y Plataformas transaccionales de uso obligatorio según la modalidad</t>
  </si>
  <si>
    <t>(Número total de procesos contractuales adelantados  / Número de procesos de contratación registrados en el plan anual de adquisiciones) x 100%</t>
  </si>
  <si>
    <r>
      <rPr>
        <b/>
        <sz val="11"/>
        <color theme="1"/>
        <rFont val="Arial"/>
      </rPr>
      <t xml:space="preserve">Variable 1: </t>
    </r>
    <r>
      <rPr>
        <sz val="11"/>
        <color theme="1"/>
        <rFont val="Arial"/>
      </rPr>
      <t xml:space="preserve">  #  total de procesos contractuales adelantados: Corresponde a la  cantidad de procesos de contratación que se han debido adelantar en el período de medición, según lo establecido en el Plan Anual de Adquisiciones.
</t>
    </r>
    <r>
      <rPr>
        <b/>
        <sz val="11"/>
        <color theme="1"/>
        <rFont val="Arial"/>
      </rPr>
      <t xml:space="preserve">Variable 2: </t>
    </r>
    <r>
      <rPr>
        <sz val="11"/>
        <color theme="1"/>
        <rFont val="Arial"/>
      </rPr>
      <t xml:space="preserve"> # de procesos de contratación registrados en el plan anual de adquisiciones. Corresponde a la  cantidad de procesos de contratación incluidos en el Plan Anual de Adquisiciones correspondientes al período que se va a medir.
</t>
    </r>
  </si>
  <si>
    <t>89%-70%</t>
  </si>
  <si>
    <r>
      <rPr>
        <b/>
        <sz val="10"/>
        <color rgb="FF000000"/>
        <rFont val="Arial"/>
      </rPr>
      <t>PRIMER TRIMESTRE (ANALISIS CUALITATIVO)</t>
    </r>
    <r>
      <rPr>
        <sz val="10"/>
        <color rgb="FF000000"/>
        <rFont val="Arial"/>
      </rPr>
      <t xml:space="preserve">
LOGROS BENEFICIOS: En el primer trimestre se alcanzó un cumplimiento sobresaliente (94,5%), demostrando una adecuada articulación entre la planeación y la ejecución contractual.
Este resultado evidencia capacidad de gestión y compromiso institucional para adelantar los procesos de contratación contemplados en el PAA, lo que favorece el avance de las metas y proyectos de la entidad.
RETRASOS Y SOLUCIONES:
JUSTIFICACIÓN DE RETROCESO:
EVIDENCIAS: (RUTA O LINKS)
DESCRIPCIÓN GENERAL:
</t>
    </r>
    <r>
      <rPr>
        <b/>
        <sz val="10"/>
        <color rgb="FF000000"/>
        <rFont val="Arial"/>
      </rPr>
      <t>SEGUNDO TRIMESTRE (ANALISIS CUALITATIVO</t>
    </r>
    <r>
      <rPr>
        <sz val="10"/>
        <color rgb="FF000000"/>
        <rFont val="Arial"/>
      </rPr>
      <t>)
LOGROS BENEFICIOS:
RETRASOS Y SOLUCIONES:
JUSTIFICACIÓN DE RETROCESO:
EVIDENCIAS: (RUTA O LINKS)
DESCRIPCIÓN GENERAL</t>
    </r>
  </si>
  <si>
    <t>Jennifer  Herrera</t>
  </si>
  <si>
    <t>Jairo Riaga Acuña</t>
  </si>
  <si>
    <t>El indicador presenta coherencia en cuanto a su formulación y medición.
 Muestra cumplimiento del principio estadístico. Además el indicador se caracteriza por su simplicidad y comprensibilidad, las cuales facilitan el entendimiento para todo el equipo del proceso.
No obstante no se evidencia una descripción de análisis cualitativo lo suficientemente detallado que permita analizar de manera integral el resultado del indicador.
Se recomienda desde la segunda línea hacer los reportes de la medición del indicador de manera completa de acuerdo a los criterios definidos en el formato para el reporte, tales como: LOGROS BENEFICIOS, RETRASOS Y SOLUCIONES, JUSTIFICACIÓN DE RETROCESO, DESCRIPCIÓN GENERAL y EVIDENCIAS: (RUTA O LINKS) 
Se evidencia que para el segundo trimestre no se cumplido con la meta propuesta y por el contrario el resultado esta dentro de una zona critica. 
Se recomienda formular de manera inmediata un ejercicio de análisis causal y definir plan de mejoramiento</t>
  </si>
  <si>
    <t>El proceso no reporta evidencias que soporten la medición dada del indicador</t>
  </si>
  <si>
    <t xml:space="preserve">Se recomienda generar de inmediato un ejercicio de análisis causa y formular planes de mejoramiento </t>
  </si>
  <si>
    <t>Porcentaje de procesos judiciales y administrativos atendidos (Denuncia, acciones de tutela notificadas, procesos judiciales).</t>
  </si>
  <si>
    <t>Informe de Procesos Judiciales de la OAJ al comité de conciliación.</t>
  </si>
  <si>
    <t>La línea base es tomada de la información histórica disponible en los archivos de la entidad</t>
  </si>
  <si>
    <t>(Número de procesos judiciales y administrativos atendidos en el periodo de acuerdo a los plazos establecidos en la ley ) / (Número de procesos judiciales y administrativos notificados a la FUGA) * 100%</t>
  </si>
  <si>
    <r>
      <rPr>
        <sz val="11"/>
        <color theme="1"/>
        <rFont val="Arial"/>
      </rPr>
      <t>Variable 1: # de procesos judiciales y administrativos atendidos: Corresponde a la cantidad de procesos judiciales y administrativos en los que se hayan desplegado las actuaciones de defensa pertinentes, durante el periodo, evidenciados en los informes presentados al comité de conciliación.</t>
    </r>
    <r>
      <rPr>
        <b/>
        <sz val="11"/>
        <color theme="1"/>
        <rFont val="Arial"/>
      </rPr>
      <t xml:space="preserve">
</t>
    </r>
    <r>
      <rPr>
        <sz val="11"/>
        <color theme="1"/>
        <rFont val="Arial"/>
      </rPr>
      <t xml:space="preserve">
Variable 2:  # de procesos judiciales y administrativos notificados: Corresponde a la cantidad de procesos judiciales y administrativos  notificados por las autoridades competentes.</t>
    </r>
  </si>
  <si>
    <t>99%-75%</t>
  </si>
  <si>
    <t>VARIABLE 1
Informes</t>
  </si>
  <si>
    <t>VARIABLE 2
Actuaciones</t>
  </si>
  <si>
    <r>
      <rPr>
        <b/>
        <u/>
        <sz val="10"/>
        <color rgb="FF000000"/>
        <rFont val="Arial"/>
      </rPr>
      <t>PRIMER TRIMESTRE (ANALISIS CUALITATIVO)</t>
    </r>
    <r>
      <rPr>
        <u/>
        <sz val="10"/>
        <color rgb="FF000000"/>
        <rFont val="Arial"/>
      </rPr>
      <t xml:space="preserve">
Para efecto de determinar los indicadores solicitados para este trimestre, se tomaron como base los informes presentados por defensa judicial al Comité de Conciliación en las sesiones, 1, 2, 3 4, 5 y 6, cuyas actas en las que también se encuentran incluidos los informes se encuentran cargadas en el expediente ORFEO 202513000201300001E ACTA DEL COMITÉ INTERNO DE CONCILIACIÓN 2025. Así, en las sesiones 01,02, 03 y 06 no se reportó despliegue de actividades tendientes a ejercer la defensa y la entidad tampoco fue notificada del inicio de acciones judiciales o administrativas por autoridad competente. En sesión 04, se informó sobre el auto del día 11 de febrero de 2025 que corre traslado para alegar de conclusión dentro de los diez (10) días hábiles siguientes y que se atendió por nuestra parte dentro del termino legal correspondiente. En sesión 05, se informó de la notificación del auto admisorio de la demanda del 24 de febrero de 2025 adelantada por el CONSORCIO NVP y OTROS ante el JUZGADO TREINTA Y OCHO (38) ADMINISTRATIVO ORAL CIRCUITO JUDICIAL BOGOTÁ D.C.-SECCIÓN TERCERA, la cual arribó el 3 de marzo de 2025 al correo electrónico de notificaciones judiciales, de la cual, cabe señalar que su fecha máxima de gestión son treinta (30) días hábiles para contestar. Sobre está actividad, se adelantó en este trimestre la respectiva solicitud de información al área técnica, elaboración de memorial de contestación de la demanda, mesas de trabajo y el seguimiento procesal oportuno para atender el proceso.
LOGROS BENEFICIOS: Se han atendido las situaciones administrativas y judiciales presentadas durante este primer trimestre dentro de los términos de ley.
RETRASOS Y SOLUCIONES: No ha habido retrasos en la gestión de defensa de los intereses de la entidad.
JUSTIFICACIÓN DE RETROCESO: No aplica
EVIDENCIAS: (RUTA O LINKS) https://orfeo.fuga.gov.co/orfeodc/expediente/detalles_exp.php?num_exp=202513000201300001E&amp;par=ACTA%20DEL%20COMIT%C3%89%20INTERNO%20DE%20CONCILIACI%C3%93N%20-%202025
DESCRIPCIÓN GENERAL: Durante el primer trimestre fuimos enterados de dos actuaciones y las dos se atendieron oportunamente, para un resultado del 100% de cumplimiento del indicador.
</t>
    </r>
    <r>
      <rPr>
        <b/>
        <u/>
        <sz val="10"/>
        <color rgb="FF000000"/>
        <rFont val="Arial"/>
      </rPr>
      <t xml:space="preserve">SEGUNDO TRIMESTRE (ANALISIS CUALITATIVO)
</t>
    </r>
    <r>
      <rPr>
        <u/>
        <sz val="10"/>
        <color rgb="FF000000"/>
        <rFont val="Arial"/>
      </rPr>
      <t xml:space="preserve">Para efecto de determinar los indicadores solicitados para este trimestre, se tomaron como base los informes presentados por defensa judicial al Comité de Conciliación en las sesiones, 7, 8, 9, 10, 11 y 12, cuyas actas en las que también se encuentran incluidos los informes se encuentran cargadas en el expediente ORFEO 202513000201300001E ACTA DEL COMITÉ INTERNO DE CONCILIACIÓN 2025. Así, en las sesiones 06,09, 10, 11 y 12 no se reportó despliegue de actividades tendientes a ejercer la defensa y la entidad tampoco fue notificada del inicio de acciones judiciales o administrativas por autoridad competente. En sesión 07, se informó sobre el Acto Administrativo que resolvió la apelación Contra la Resolución 21903 del 30 de abril de 2024 de la SIC, sobre la cual se hizo la evaluación respectiva y el control e información a las direcciones correspondientes para su análisis interno. En Sesión 08, se informó sobre la notificación de la tutela 11001400308420250037300 y la respectiva contestación que fue presentada oportunamente el día 14 de abril de 2025 y sentencia favorable para la entidad del 25 de abril de 2025. 
LOGROS BENEFICIOS: Se han atendido las situaciones administrativas y judiciales presentadas durante el segundo trimestre dentro de los términos de ley.
RETRASOS Y SOLUCIONES: No ha habido retrasos en la gestión de defensa de los intereses de la entidad.
JUSTIFICACIÓN DE RETROCESO: No aplica
EVIDENCIAS: (RUTA O LINKS) https://orfeo.fuga.gov.co/orfeodc/expediente/detalles_exp.php?num_exp=202513000201300001E&amp;par=ACTA%20DEL%20COMIT%C3%89%20INTERNO%20DE%20CONCILIACI%C3%93N%20-%202025
DESCRIPCIÓN GENERAL: Durante el segundo trimestre fuimos enterados de dos actuaciones y las dos se atendieron oportunamente, para un resultado del 100% de cumplimiento del indicador.
</t>
    </r>
  </si>
  <si>
    <t>Edward Terán</t>
  </si>
  <si>
    <t>Nilson Aguirre</t>
  </si>
  <si>
    <t xml:space="preserve">El indicador presenta coherencia en cuanto a su formulación y medición.
 Muestra cumplimiento del principio estadístico. </t>
  </si>
  <si>
    <t>Porcentaje de cumplimiento de las actividades del plan de acción de la Política de Prevención del Daño Antijuridico</t>
  </si>
  <si>
    <t>Soportes y/o Documentos resultado de las actividades del plan de acción de la política de prevención del daño antijuridico</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</si>
  <si>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Año 2019: 5%</t>
    </r>
  </si>
  <si>
    <t>En el 2019 se creó el plan de acción de la Política de Prevención de Daño Antijuridico para atender las vigencias 2020 y 2021, a lo cual, se realizó la atención de su plan al 100%.</t>
  </si>
  <si>
    <t>(Número de condenas o sanciones que han sido impuestas a la entidad / Número de decisiones judiciales y administrativas en procesos en los que estuviera vinculada la entidad) * 100</t>
  </si>
  <si>
    <t>Variable 1: Número de condenas o sanciones judiciales y administrativas que han sido impuestas a la entidad con ocasión de actuaciones u omisiones desde el 1 de enero de 2024.
Variable 2: Número de decisiones judiciales y administrativas que le hayan sido notificadas a la entidad relacionadas con actuaciones u omisiones administrativas desde el 1 de enero de 2024.</t>
  </si>
  <si>
    <t>&gt;1%-&gt;50%</t>
  </si>
  <si>
    <t>&lt;50%</t>
  </si>
  <si>
    <r>
      <rPr>
        <b/>
        <u/>
        <sz val="10"/>
        <color rgb="FF000000"/>
        <rFont val="Arial"/>
      </rPr>
      <t>PRIMER TRIMESTRE (ANALISIS CUALITATIVO)</t>
    </r>
    <r>
      <rPr>
        <u/>
        <sz val="10"/>
        <color rgb="FF000000"/>
        <rFont val="Arial"/>
      </rPr>
      <t xml:space="preserve">
LOGROS BENEFICIOS: Se revisó el respectivo trimestre sin encontrarse notificación sobre fallos o condenas en contra de la FUNDACIÓN GILBERTO ALZATE AVENDAÑO, entre los meses de enero a marzo de 2025.
RETRASOS Y SOLUCIONES: No ha habido retrasos en la gestión de defensa de los intereses de la entidad.
JUSTIFICACIÓN DE RETROCESO: No aplica
EVIDENCIAS: (RUTA O LINKS) https://orfeo.fuga.gov.co/orfeodc/expediente/detalles_exp.php?num_exp=202513000201300001E&amp;par=ACTA%20DEL%20COMIT%C3%89%20INTERNO%20DE%20CONCILIACI%C3%93N%20-%202025
DESCRIPCIÓN GENERAL: No ha habido condenas contra la entidad por lo que se logró el cumplimiento de reducir el indicador a su mínima expresión.
</t>
    </r>
    <r>
      <rPr>
        <b/>
        <u/>
        <sz val="10"/>
        <color rgb="FF000000"/>
        <rFont val="Arial"/>
      </rPr>
      <t xml:space="preserve">SEGUNDO TRIMESTRE (ANALISIS CUALITATIVO)
</t>
    </r>
    <r>
      <rPr>
        <u/>
        <sz val="10"/>
        <color rgb="FF000000"/>
        <rFont val="Arial"/>
      </rPr>
      <t xml:space="preserve">
LOGROS BENEFICIOS: Se revisó el respectivo trimestre sin encontrarse notificación sobre fallos o condenas en contra de la FUNDACIÓN GILBERTO ALZATE AVENDAÑO, entre los meses de abril a junio de 2025.
RETRASOS Y SOLUCIONES: No ha habido retrasos en la gestión de defensa de los intereses de la entidad.
JUSTIFICACIÓN DE RETROCESO: No aplica
EVIDENCIAS: (RUTA O LINKS) https://orfeo.fuga.gov.co/orfeodc/expediente/detalles_exp.php?num_exp=202513000201300001E&amp;par=ACTA%20DEL%20COMIT%C3%89%20INTERNO%20DE%20CONCILIACI%C3%93N%20-%202025
DESCRIPCIÓN GENERAL: No ha habido condenas contra la entidad por lo que se logró el cumplimiento de reducir el indicador a su mínima expresión.
</t>
    </r>
  </si>
  <si>
    <t xml:space="preserve">Descripción de la acción (corrección)  a tomar </t>
  </si>
  <si>
    <t>Edwar David Terán Lara - abogado apoderado de la entidad</t>
  </si>
  <si>
    <t>Nilson Aguirre - Profesional Especializado de la Oficina Jurídica</t>
  </si>
  <si>
    <t>El proceso realiza ejercicio de reporte del análisis cualitativo y cuantitativo, de acuerdo a la formulación del indicador.
No obstante se recomienda revisar el calculo matemático del indicador puesto que esta dado a que se presenten condiciones con denominador "0", lo cual hace inapropiado el calculo</t>
  </si>
  <si>
    <t>Documento</t>
  </si>
  <si>
    <t>Formato Matriz Indicadores por proceso</t>
  </si>
  <si>
    <t xml:space="preserve">Código </t>
  </si>
  <si>
    <t>GM -FT-03</t>
  </si>
  <si>
    <t>Versión:</t>
  </si>
  <si>
    <t>No.</t>
  </si>
  <si>
    <t>Nombre del Indicador</t>
  </si>
  <si>
    <t>Tipología  del indicador</t>
  </si>
  <si>
    <t>Forma de Presentación</t>
  </si>
  <si>
    <t>Orientación del Indicador</t>
  </si>
  <si>
    <t>Fórmula</t>
  </si>
  <si>
    <t>Meta</t>
  </si>
  <si>
    <t>Condición Satisfactoria</t>
  </si>
  <si>
    <t>Condición Normal</t>
  </si>
  <si>
    <t>Condición Critica</t>
  </si>
  <si>
    <t xml:space="preserve">Frecuencia de Medición </t>
  </si>
  <si>
    <t xml:space="preserve">Frecuencia de Análisis </t>
  </si>
  <si>
    <t>Sep.</t>
  </si>
  <si>
    <t xml:space="preserve">Condición </t>
  </si>
  <si>
    <t xml:space="preserve">COMENTARIOS 2 LINEA
Monitoreo trim </t>
  </si>
  <si>
    <t>Objetivo estratégico</t>
  </si>
  <si>
    <t>Marco de Referencia</t>
  </si>
  <si>
    <t>Observaciones por indicador</t>
  </si>
  <si>
    <t xml:space="preserve">Observaciones Generales </t>
  </si>
  <si>
    <t>Clave de riesgo</t>
  </si>
  <si>
    <t xml:space="preserve">Planeación </t>
  </si>
  <si>
    <t>Porcentaje de Cumplimiento de propósitos institucionales</t>
  </si>
  <si>
    <t xml:space="preserve">Mantenimiento </t>
  </si>
  <si>
    <t>Promedio ponderado del cumplimiento de objetivos Estratégicos en el corte de medición</t>
  </si>
  <si>
    <t xml:space="preserve">Cuatrimestral </t>
  </si>
  <si>
    <t>SATISFACTORIO</t>
  </si>
  <si>
    <t>Ver ficha del indicador</t>
  </si>
  <si>
    <t>Se revisa el 57.89% de los indicadores, es decir 22 indicadores de los 38 existentes con cierre al 31 de diciembre de 2023, para la muestra se escogen 6 procesos: Talento Humano (6), Comunicaciones (2), Gestión de Mejora (2), Transformación Cultural (5), Gestión jurídica (3) y recursos físicos (4). 
Recomendaciones generales:
1. Se recomienda revisar cada ficha de indicador para conocer las observaciones particulares y tomar acciones en caso de ser necesario
2. En la autoevaluación de la primera línea es ideal revisar si los indicadores en clave de riesgo nos están dando alerta de posibles materializaciones y en caso de requerirse tomar acciones para subsanar o corregir lo que este ocasionando el correcto cumplimiento del objetivo del proceso.
3. Se recomienda llenar los datos en su totalidad a la hora del reporte, es decir, describir quien reporta, quien revisa, establecer los gráficos correspondientes y generar los análisis por periodo establecido en la ficha del indicador.
4. Las evidencias deben ir en los sistemas dispuestos por la FUGA para el resguardo de la información, como lo es Orfeo, la página web, intranet o el servidor.</t>
  </si>
  <si>
    <t>60%-0</t>
  </si>
  <si>
    <t>th</t>
  </si>
  <si>
    <t>Porcentaje de cumplimiento Plan Anticorrupción y de Atención al Ciudadano</t>
  </si>
  <si>
    <t>(N°  de actividades ejecutadas/ Total actividades programadas) x 100</t>
  </si>
  <si>
    <t>com</t>
  </si>
  <si>
    <t>Porcentaje de ejecución del Plan Estratégico de Talento Humano PETH</t>
  </si>
  <si>
    <t xml:space="preserve">Porcentaje </t>
  </si>
  <si>
    <t>(# actividades del PETH ejecutadas en el trimestre / # actividades programadas del PETH en el trimestre) * 100</t>
  </si>
  <si>
    <t>69%-1</t>
  </si>
  <si>
    <t xml:space="preserve">Ver ficha del indicador. No se reporta el mes de junio </t>
  </si>
  <si>
    <t>mejora</t>
  </si>
  <si>
    <t>Porcentaje
Índice</t>
  </si>
  <si>
    <t>&gt;=5</t>
  </si>
  <si>
    <t>misional</t>
  </si>
  <si>
    <t>juridica</t>
  </si>
  <si>
    <t>Frecuencia de la Accidentalidad  y Enfermedades Laborales</t>
  </si>
  <si>
    <t>Porcentaje
Índice
Promedio</t>
  </si>
  <si>
    <t xml:space="preserve">Promedio % : ((# accidentes de trabajo en el trimestre/ # de contratistas y servidores en el trimestre) y (# enfermedades laborales calificadas en el trimestre / # servidores activos en el trimestre)) * 100 </t>
  </si>
  <si>
    <t>0-1%</t>
  </si>
  <si>
    <t>1,1%-2,5%</t>
  </si>
  <si>
    <t>&gt;=2,6%</t>
  </si>
  <si>
    <t>Rf</t>
  </si>
  <si>
    <t>(# de exámenes médicos laborales realizados en el periodo / # de exámenes médicos laborales programados en el periodo) * 100</t>
  </si>
  <si>
    <t>Ver ficha del indicador- No se reporto monitoreo en las variables</t>
  </si>
  <si>
    <t>Promedio % de ausentismo por causas relacionadas con situaciones administrativas anidado a MIPG y al SGSST</t>
  </si>
  <si>
    <t xml:space="preserve">Promedio %: ((# días de incapacidad por accidentes de trabajo/ # de contratistas y servidores en el trimestre),  (# días de incapacidad por enfermedades laborales calificadas en el trimestre / # servidores en el trimestre), (# días de permiso tomados en el trimestre/ # de servidores en el trimestre) , (# días de licencia tomadas en el trimestre / # de servidores en el trimestre) </t>
  </si>
  <si>
    <t>NORMAL</t>
  </si>
  <si>
    <t>(# de solicitudes tramitadas en los tiempos establecidos en el procedimiento de gestión de las comunicaciones / # de solicitudes registradas en GLPI) * 100</t>
  </si>
  <si>
    <t>Porcentaje de PQRSD gestionadas bajo criterios de calidad</t>
  </si>
  <si>
    <t>(Número de PQRSD gestionadas, que cumplen criterios de calidad en el periodo/Número de PQRSD gestionadas en el periodo) *100</t>
  </si>
  <si>
    <t>100% - 91%</t>
  </si>
  <si>
    <t xml:space="preserve">90% - 71% </t>
  </si>
  <si>
    <t>70% - 0%</t>
  </si>
  <si>
    <t>Porcentaje de ciudadanos satisfechos con la oferta de servicios ofrecidos por la FUGA</t>
  </si>
  <si>
    <t xml:space="preserve">Porcentaje
Índice </t>
  </si>
  <si>
    <t>(Número de ciudadanos satisfechos con la oferta de servicios y actividades misionales y estratégicas ofrecidas por la FUGA / Número de encuestas de satisfacción diligenciadas)*100</t>
  </si>
  <si>
    <t>79% - 65%</t>
  </si>
  <si>
    <t>64% - 0%</t>
  </si>
  <si>
    <t>Variación en el índice de gestión y desempeño (FURAG) alcanzado, respecto al periodo anterior</t>
  </si>
  <si>
    <t>(índice año actual- índice año anterior)/(índice año anterior) x 100</t>
  </si>
  <si>
    <t xml:space="preserve">Anual </t>
  </si>
  <si>
    <t>CRITICO</t>
  </si>
  <si>
    <t>Variación en el índice de Sistema de Control Interno SCI  alcanzado, respecto al periodo anterior</t>
  </si>
  <si>
    <t>Porcentaje Cumplimiento del plan anual de auditoría</t>
  </si>
  <si>
    <t xml:space="preserve">Transformación Cultural para la revitalización del centro </t>
  </si>
  <si>
    <t xml:space="preserve">No se revisa en el periodo </t>
  </si>
  <si>
    <t>Porcentaje de eventos con permisos autorizados</t>
  </si>
  <si>
    <t>Porcentaje de estímulos y apoyos concertados  adjudicados</t>
  </si>
  <si>
    <t xml:space="preserve">Número de  personas que participan presencialmente en actividades artísticas y culturales </t>
  </si>
  <si>
    <t>Efectividad= impacto</t>
  </si>
  <si>
    <t>Porcentaje de agentes y organizaciones del sector beneficiados con estímulos y apoyos.</t>
  </si>
  <si>
    <t>100% - 96%</t>
  </si>
  <si>
    <t>95% - 81%</t>
  </si>
  <si>
    <t>80% - 0%</t>
  </si>
  <si>
    <t>((Relación de residuos reciclables sobre los residuos totales generales del periodo) - (Relación de residuos reciclables sobre los residuos totales generales del mismo periodo del año anterior) /  (Relación de residuos reciclables sobre los residuos totales generales del mismo periodo del año anterior) x 100</t>
  </si>
  <si>
    <t>&gt; 1.1%</t>
  </si>
  <si>
    <t>Entre 1.1% y -1.1%</t>
  </si>
  <si>
    <t>&lt; -1.1%</t>
  </si>
  <si>
    <t>(N° de expedientes relacionados en el FUID/N° de expedientes creados en Orfeo) *100</t>
  </si>
  <si>
    <t>100%- 91%</t>
  </si>
  <si>
    <t>90%- 81%</t>
  </si>
  <si>
    <t>Porcentaje Cumplimiento del PINAR</t>
  </si>
  <si>
    <t>(N° de préstamos que cumplieron el procedimiento/ N° de préstamos realizados) *100</t>
  </si>
  <si>
    <t>(Promedio porcentual  de Evaluación de Efectividad de controles / Calificación objetivo según el MSPI)</t>
  </si>
  <si>
    <t xml:space="preserve">Promedio de días en la presentación de informes financieros </t>
  </si>
  <si>
    <t>Porcentaje
Promedio</t>
  </si>
  <si>
    <t>(Promedio de días en que se presentaron los informes /Promedio de días de vencimiento de los informes)</t>
  </si>
  <si>
    <t>&gt; 1</t>
  </si>
  <si>
    <t xml:space="preserve">Índice de ejecución presupuestal de inversión FUGA  </t>
  </si>
  <si>
    <t>〖IEPI〗_( i)  (%) = [α 〖%EPI〗_(compromisos i)/〖%MPI〗_(compromisos i) ]    +     [β 〖%EPI〗_(giros i)/〖% MPI〗_(giros i) ]     +      [γ 〖%EPI〗_(reservas i)/〖MPI〗_(reservas i) ]</t>
  </si>
  <si>
    <t>&gt; 85%</t>
  </si>
  <si>
    <t>70%&gt;= IEPI &lt;=85%</t>
  </si>
  <si>
    <t>&lt;70%</t>
  </si>
  <si>
    <t xml:space="preserve">Porcentaje de Oportunidad en la atención de procesos contractuales publicados   </t>
  </si>
  <si>
    <t>(Número total de procesos atendidos en los plazos establecidos en el procedimiento contractual (según modalidad de contratación) / Número de solicitudes de elaboración de contratos o procesos radicadas en Orfeo) x 100%</t>
  </si>
  <si>
    <t>100% - 95%</t>
  </si>
  <si>
    <t xml:space="preserve">94% - 75% </t>
  </si>
  <si>
    <t>Porcentaje de atención de las actuaciones de defensa jurídica (Denuncia, acciones de tutela notificadas, procesos judiciales).</t>
  </si>
  <si>
    <t>(Número de actuaciones atendidas en el periodo de acuerdo a los plazos establecidos en la ley ) / (Número de actuaciones notificadas por los diferentes despachos judiciales) * 100%</t>
  </si>
  <si>
    <t>(No. actividades realizadas del plan de acción de la política de prevención del daño antijuridico en el periodo / No. actividades programadas en el plan de acción de la política de prevención del daño antijuridico en el periodo) * 100</t>
  </si>
  <si>
    <t>ELABORADO:</t>
  </si>
  <si>
    <t>REVISADO:</t>
  </si>
  <si>
    <t>APROBADO:</t>
  </si>
  <si>
    <r>
      <rPr>
        <b/>
        <sz val="11"/>
        <color rgb="FF000000"/>
        <rFont val="Calibri"/>
      </rPr>
      <t xml:space="preserve"> - Martha Lucia Cardona- Subdirectora Corporativa</t>
    </r>
    <r>
      <rPr>
        <sz val="11"/>
        <color rgb="FF000000"/>
        <rFont val="Calibri"/>
      </rPr>
      <t xml:space="preserve">, Equipo de trabajo: Profesional Talento Humano, Profesional Contabilidad, Profesional Presupuesto, Tesorero, Profesional de apoyo de Tecnologías, Profesional Gestión Documental- Atención al ciudadano.
</t>
    </r>
    <r>
      <rPr>
        <b/>
        <sz val="11"/>
        <color rgb="FF000000"/>
        <rFont val="Calibri"/>
      </rPr>
      <t xml:space="preserve"> - Andrés Felipe Albarracín</t>
    </r>
    <r>
      <rPr>
        <sz val="11"/>
        <color rgb="FF000000"/>
        <rFont val="Calibri"/>
      </rPr>
      <t>-</t>
    </r>
    <r>
      <rPr>
        <b/>
        <sz val="11"/>
        <color rgb="FF000000"/>
        <rFont val="Calibri"/>
      </rPr>
      <t xml:space="preserve"> Jefe Oficina Asesora Jurídica</t>
    </r>
    <r>
      <rPr>
        <sz val="11"/>
        <color rgb="FF000000"/>
        <rFont val="Calibri"/>
      </rPr>
      <t xml:space="preserve">, Equipo de trabajo: Profesional </t>
    </r>
    <r>
      <rPr>
        <sz val="11"/>
        <color rgb="FF000000"/>
        <rFont val="Calibri"/>
      </rPr>
      <t xml:space="preserve">jurídico.
</t>
    </r>
    <r>
      <rPr>
        <b/>
        <sz val="11"/>
        <color rgb="FF000000"/>
        <rFont val="Calibri"/>
      </rPr>
      <t xml:space="preserve"> - Cesar Parra - Subdirector Gestión Artística y Cultural</t>
    </r>
    <r>
      <rPr>
        <sz val="11"/>
        <color rgb="FF000000"/>
        <rFont val="Calibri"/>
      </rPr>
      <t xml:space="preserve">, Equipo de trabajo: Profesional de apoyo administrativo
</t>
    </r>
    <r>
      <rPr>
        <b/>
        <sz val="11"/>
        <color rgb="FF000000"/>
        <rFont val="Calibri"/>
      </rPr>
      <t xml:space="preserve"> - Margarita Díaz- Subdirectora para la Gestión del Centro
 - Luis Fernando Mejía - Jefe Oficina Asesora de Planeación, </t>
    </r>
    <r>
      <rPr>
        <sz val="11"/>
        <color rgb="FF000000"/>
        <rFont val="Calibri"/>
      </rPr>
      <t xml:space="preserve">Equipo de trabajo: profesional OAP, profesionales de apoyo MIPG, planes, gestión del conocimiento, proyectos, presupuesto y SIG.
Fecha:16/12/2020
</t>
    </r>
  </si>
  <si>
    <t xml:space="preserve"> - Luis Fernando Mejía - Jefe Oficina Asesora de Planeación,  Equipo de trabajo: Profesional apoyo SIG.</t>
  </si>
  <si>
    <t>VERSIÓN: 1
Se actualizaron los indicadores de gestión  por proceso de acuerdo al nueva estructura de mapa de procesos  vigente en el 2020, dicha actualización entra en vigencia a partir de enero 2021  para el desarrollo de la medición correspondiente.
VERSION 2 
Se actualizaron los 3  indicadores del Proceso gestión Jurídica, dicha actualización fue solicitada el 30mar2021, por tanto aplica para las mediciones del I trim.
VERSION 3 
En el II trim se anulan indicadores de  Talento Humano ( Prevalencia de la enfermedad Laboral)  (Incidencia de la enfermedad laboral) por recomendaciones de Informe seguimiento OCI Orfeo 20211100034093 30abr2021</t>
  </si>
  <si>
    <t xml:space="preserve">V1 Acta de comité de dirección del 16 de diciembre de 2020
V2 Aprobadas actualizaciones de fichas de indicadores de Proceso C Jurídica por líder de proceso, mediante correo electrónico el 21abr2021, 
V3 Solicitud del proceso de talento Humano del Iitrim 2021; </t>
  </si>
  <si>
    <r>
      <rPr>
        <b/>
        <sz val="11"/>
        <color rgb="FF000000"/>
        <rFont val="Calibri"/>
      </rPr>
      <t xml:space="preserve"> - Martha Lucia Cardona- Subdirectora Corporativa</t>
    </r>
    <r>
      <rPr>
        <sz val="11"/>
        <color rgb="FF000000"/>
        <rFont val="Calibri"/>
      </rPr>
      <t xml:space="preserve">, Equipo de trabajo: Profesional Talento Humano, Profesional Contabilidad, Profesional Presupuesto, Tesorero, Profesional de apoyo de Tecnologías, Profesional Gestión Documental- Atención al ciudadano.
</t>
    </r>
    <r>
      <rPr>
        <b/>
        <sz val="11"/>
        <color rgb="FF000000"/>
        <rFont val="Calibri"/>
      </rPr>
      <t>- Angélica Hernández Rodríguez</t>
    </r>
    <r>
      <rPr>
        <sz val="11"/>
        <color rgb="FF000000"/>
        <rFont val="Calibri"/>
      </rPr>
      <t xml:space="preserve"> - Oficina Control Interno - Equipo de Trabajo OCI
</t>
    </r>
    <r>
      <rPr>
        <b/>
        <sz val="11"/>
        <color rgb="FF000000"/>
        <rFont val="Calibri"/>
      </rPr>
      <t xml:space="preserve"> - Luis Fernando Mejía - Jefe Oficina Asesora de Planeación, </t>
    </r>
    <r>
      <rPr>
        <sz val="11"/>
        <color rgb="FF000000"/>
        <rFont val="Calibri"/>
      </rPr>
      <t xml:space="preserve">Equipo de trabajo: profesional OAP, profesionales de apoyo MIPG, planes, gestión del conocimiento, proyectos, presupuesto y SIG.
Fecha:16/12/2020
</t>
    </r>
  </si>
  <si>
    <t xml:space="preserve"> - Luis Fernando Mejía - Jefe Oficina Asesora de Planeación,  Equipo de trabajo: Profesional apoyo SIG- MIPG. </t>
  </si>
  <si>
    <t>VERSION 4
Se actualizaron los Indicadores No. 1 ( Proceso Planeación); Nro.: 14 y 15 .   (Proceso Gestión de Mejora )   y No.  16   ( Proceso Evaluación Independiente de la Gestión), generados en mesas de trabajo de actualización de riesgos  y aprobados por los líder de proceso
Igualmente a solicitud de la Sub Gestión Corporativa con Orfeo 20222700034043 se actualizaron para el Proceso de Recursos Físicos,  los Indicadores No. 20 y 21, anulo 2 indicadores asociados a Ahorro de agua y Ahorro de Energía . y de otra parte el proceso migro a ficha nueva los indicadores No. 21,22 y 23; igualmente .  Los últimos  se someterán a revisión de acuerdo al cronograma sig del 2021 entre Oap y el proceso</t>
  </si>
  <si>
    <t>V4 Soportes mesas de trabajo actualización de riesgos del 2021- OAP y Orfeo 20222700034043 del 28mar2022
Orfeo 20221200063093</t>
  </si>
  <si>
    <r>
      <rPr>
        <b/>
        <sz val="11"/>
        <color rgb="FF000000"/>
        <rFont val="Calibri"/>
      </rPr>
      <t xml:space="preserve"> - Martha Lucia Cardona- Subdirectora Corporativa</t>
    </r>
    <r>
      <rPr>
        <sz val="11"/>
        <color rgb="FF000000"/>
        <rFont val="Calibri"/>
      </rPr>
      <t xml:space="preserve">, Equipo de trabajo:  Profesional Talento Humano, Profesional Contabilidad, Profesional Presupuesto, Tesorero, Profesional de apoyo de Tecnologías, Profesional Gestión Documental- Atención al ciudadano. Profesional Apoyo TICS, Professional Recursos Físicos
-  </t>
    </r>
    <r>
      <rPr>
        <b/>
        <sz val="11"/>
        <color rgb="FF000000"/>
        <rFont val="Calibri"/>
      </rPr>
      <t>Andrés Felipe Albarracín-</t>
    </r>
    <r>
      <rPr>
        <sz val="11"/>
        <color rgb="FF000000"/>
        <rFont val="Calibri"/>
      </rPr>
      <t xml:space="preserve"> Jefe Oficina Asesora Jurídica, Equipo de trabajo: Profesional jurídico.
- </t>
    </r>
    <r>
      <rPr>
        <b/>
        <sz val="11"/>
        <color rgb="FF000000"/>
        <rFont val="Calibri"/>
      </rPr>
      <t>Ana María González Ibarra-</t>
    </r>
    <r>
      <rPr>
        <sz val="11"/>
        <color rgb="FF000000"/>
        <rFont val="Calibri"/>
      </rPr>
      <t xml:space="preserve"> Coordinadora Apoyo Comunicaciones , Equipo de Trabajo Comunicaciones
</t>
    </r>
    <r>
      <rPr>
        <b/>
        <sz val="11"/>
        <color rgb="FF000000"/>
        <rFont val="Calibri"/>
      </rPr>
      <t>- Angélica Hernández Rodríguez</t>
    </r>
    <r>
      <rPr>
        <sz val="11"/>
        <color rgb="FF000000"/>
        <rFont val="Calibri"/>
      </rPr>
      <t xml:space="preserve"> - Oficina Control Interno - Equipo de Trabajo OCI
</t>
    </r>
    <r>
      <rPr>
        <b/>
        <sz val="11"/>
        <color rgb="FF000000"/>
        <rFont val="Calibri"/>
      </rPr>
      <t xml:space="preserve"> - Luis Fernando Mejía - Jefe Oficina Asesora de Planeación, </t>
    </r>
    <r>
      <rPr>
        <sz val="11"/>
        <color rgb="FF000000"/>
        <rFont val="Calibri"/>
      </rPr>
      <t xml:space="preserve">Equipo de trabajo OAP - Proceso Planeación y Proceso Gestión de Mejora
Fecha:29jun22
</t>
    </r>
  </si>
  <si>
    <t xml:space="preserve">VERSION 5
En el marco del Cronograma SIG 2022, se actualizaron 38 indicadores (No 1 hasta 38), aprobados por los lideres de proceso,  alineados con la gestión de riesgos y la nueva versión de la guía de indicadores institucional v2 de 2022. </t>
  </si>
  <si>
    <t xml:space="preserve">V5 Soportes  seguimiento cronograma SIG  y mesas de trabajo de actualización de riesgos desarrolladas a  29jun2022
Orfeo 20221200063093 </t>
  </si>
  <si>
    <r>
      <rPr>
        <b/>
        <sz val="11"/>
        <color rgb="FF000000"/>
        <rFont val="Calibri"/>
      </rPr>
      <t xml:space="preserve"> - Luis Fernando Mejía - Jefe Oficina Asesora de Planeación, </t>
    </r>
    <r>
      <rPr>
        <sz val="11"/>
        <color rgb="FF000000"/>
        <rFont val="Calibri"/>
      </rPr>
      <t xml:space="preserve">Equipo de trabajo OAP -  Proceso Gestión de Mejora
Fecha:29jun22
</t>
    </r>
  </si>
  <si>
    <t>VERSION 7
En el marco de las recomendaciones generadas en el Informe de seguimiento a Indicadores realizado por la OCI con corte a junio 2022, se aplicaron mejoras en los siguientes Indicadores:  
- Proceso G financiera: Indicador No. 35  denominado Promedio de días en la presentación de informes financieros,  se ajusta tipología eficiencia por eficacia  y confirma posición en la cadena de valor
- Proceso G TIC: Indicador No. 34  Porcentaje de atención oportuna de requerimientos, , se ajusta tipología eficiencia por eficacia  y confirma posición en la cadena de valor 
- Proceso G  T Humano Indicador No. 3  - Porcentaje de mejoramiento del desempeño de los servidores públicos,  se  ajusta tipología calidad por efectividad y confirma posición en la cadena de valor 
- Se ajustan los nombres de los indicadores asociados a los  Procesos de Planeación  (No. 4 - Ley de Transparencia) , Proceso Evaluación Independiente  ( indicador No. 22 Plan de Auditoría) ; en Proceso Gestión Jurídica ( No. 38 Oportunidad en la atención de procesos contractuales ).</t>
  </si>
  <si>
    <t>V7 Recomendaciones Informe Seguimiento Indicadores OCI con corte a jun2022  Orfeo20221100069673</t>
  </si>
  <si>
    <t xml:space="preserve"> - Cesar Parra  -Subdirector Subdirección Artística y Cultural  -  Proceso Transformación Cultural para la Revitalización del  Centro
- María del Pilar  Maya - Subdirectora para la Gestión del Centro - Proceso Transformación Cultural para la Revitalización del  Centro
Fecha:30sep22
</t>
  </si>
  <si>
    <t>VERSION 8
 Se integran  5 indicadores actualizados y/o formulados por el Proceso Transformación Cultural para la Revitalización del Centro, con marco de referencia en el proceso y /o riesgo de gestión, como se relacionan a continuación:
23	Porcentaje de servidores misionales capacitados en el portafolio de bienes y servicios  - Clave de Riesgo
24	Porcentaje de eventos con permisos autorizados - Clave de Riesgo
25	Porcentaje de estímulos y apoyos concertados  adjudicados - Clave de Riesgo
26	Número de  personas que participan presencialmente en actividades artísticas y culturales  - Clave de Riesgo
27	Porcentaje de agentes y organizaciones del sector beneficiados con estímulos y apoyos- Proceso</t>
  </si>
  <si>
    <t xml:space="preserve">V8 Soportes mesas de trabajo actualización de riesgos del 2022- OAP </t>
  </si>
  <si>
    <t xml:space="preserve">  - Luz Mery Pongutá - Jefe Oficina Asesora de Planeación,  Equipo de trabajo: Profesionales apoyo OAP
</t>
  </si>
  <si>
    <t xml:space="preserve"> - Luz Mery Pongutá - Jefe Oficina Asesora de Planeación,  Equipo de trabajo: Profesional apoyo SIG- MIPG. </t>
  </si>
  <si>
    <t>VERSION 9- Se eliminan los  indicadores: Evaluaciones de desempeño, Fuga intelectual, rotación y movilidad de personal y prepensionados de talento humano
 Se elimina el indicador ley de transparencia de la OAP</t>
  </si>
  <si>
    <t>V9. Acta de comité de dirección del 28 de abril 2023. 
Acta de comité de dirección del 30 de agosto de 2023.</t>
  </si>
  <si>
    <t>Indicador</t>
  </si>
  <si>
    <t>ESTADO</t>
  </si>
  <si>
    <t>Porcentaje de expedientes identificados en el FUID</t>
  </si>
  <si>
    <t>Porcentaje de préstamos exitosos</t>
  </si>
  <si>
    <t xml:space="preserve">ESTRUCTURA SUJETO    +  VERBO EN PARTICIPIO PASADO+ (ELEMENTOS DESCRIPTIVOS)
</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</si>
  <si>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t>
    </r>
  </si>
  <si>
    <t>XXXXXXXXXXXX</t>
  </si>
  <si>
    <r>
      <rPr>
        <sz val="11"/>
        <color rgb="FF0066CC"/>
        <rFont val="Arial"/>
      </rPr>
      <t xml:space="preserve">
- Invertir   el orden del nombre ( (verbo) + (sujeto)</t>
    </r>
    <r>
      <rPr>
        <sz val="11"/>
        <color rgb="FF808080"/>
        <rFont val="Arial"/>
      </rPr>
      <t xml:space="preserve">
</t>
    </r>
  </si>
  <si>
    <t>Identificar las variables de la formula (los datos comparables)  y explicar cómo se cuantifica y soporta la medición de cada variable.
Variable 1:XXXXXXXXXXXXXXXX
Variable 2:XXXXXXXXXXXXXXXX
Variable 3: XXXXXXXXXXXXXXXX</t>
  </si>
  <si>
    <r>
      <rPr>
        <sz val="10"/>
        <color rgb="FF0066CC"/>
        <rFont val="Arial"/>
      </rPr>
      <t>Reporte Anual  :  En el  periodo  se presento un ##%%  (calculo coherente con la formula del, indicador)  , que representa un Aumento? Disminución? o Sostenibilidad? (orientación del indicador)  frente a la  META definida para la vigencia?? periodo???, soportado en ( describir evidencias, sobra las cuales se cuantifica  (coherentes con la fuente de datos registra la ficha y las variables que contiene la formula,)  disponibles para consulta el carpeta del servidor (XXXXXXXXXXXXXXXXXXXX)
DIFICULTADES y/o NOVEDADES  PARA LA MEDICIÓN (El reporte fue generado por el ente externo no en el primer semestre, sino en el segundo semestre de la vigencia siguiente, situación imprevista por la FUGA; lo que representa retrasos en la toma de decisiones para la identificación de  acm pertinentes,  no obstante se logro  y supero la meta planteada)</t>
    </r>
    <r>
      <rPr>
        <sz val="10"/>
        <color theme="1"/>
        <rFont val="Arial"/>
      </rPr>
      <t xml:space="preserve">
</t>
    </r>
    <r>
      <rPr>
        <sz val="10"/>
        <color rgb="FFFF0000"/>
        <rFont val="Arial"/>
      </rPr>
      <t xml:space="preserve"> El resultado en el periodo evaluado se ubica en CONDICIÓN -  SASTISFACTORIO,  100% (VERIFICAR RESULTADO DE LA MEDICIÓN CON EL  RANGO DE GESTIÓN -  SEMAFORO DE COLORES DE ESTA FICHA)  de acuerdo con los rangos establecidos  (VERIFICAR RESULTADO DE LA MEDICIÓN CON EL  RANGO DE GESTIÓN -  SEMAFORO DE COLORES DE ESTA FICHA) l resultado desfavorable, obedece a (XXXXXXXXXXXXXXXXXXXXX) por tanto se aplicaran las siguientes CORRECCIONES )XXXXXXXXXXXXXXXX),  y se documentará  ACCION CORRECTIVA N en el marco del Plan de Mejoramiento por procesos.
Evidencias  (de la medición del indicador para el periodo como de las Acción Correctivas),  disponibles para consulta el carpeta del servidor (XXXXXXXXXXXXXXXXXXXX)
Al  cierre del periodo, se concluye un cumplimiento de la gestión  con un promedio del ##%%?? calificado como CONDICION ?????. ,(VERIFICAR RESULTADO DE LA MEDICIÓN CON EL  RANGO DE GESTIÓN -  SEMAFORO DE COLORES DE ESTA FICHA) NO obstante se tomaron la acciones correctivas durante la vigencia (XXXXXXXXXXXXXX), que se presentaron al líder de proceso para la toma de decisiones. </t>
    </r>
    <r>
      <rPr>
        <sz val="10"/>
        <color theme="1"/>
        <rFont val="Arial"/>
      </rPr>
      <t xml:space="preserve">
</t>
    </r>
  </si>
  <si>
    <r>
      <rPr>
        <sz val="11"/>
        <color theme="1"/>
        <rFont val="Arial"/>
      </rPr>
      <t xml:space="preserve">Descripción de la acción (corrección)  a tomar : </t>
    </r>
    <r>
      <rPr>
        <b/>
        <sz val="11"/>
        <color theme="1"/>
        <rFont val="Arial"/>
      </rPr>
      <t xml:space="preserve"> </t>
    </r>
    <r>
      <rPr>
        <sz val="11"/>
        <color rgb="FF0066CC"/>
        <rFont val="Arial"/>
      </rPr>
      <t>XXXXXXXXXXXXXXXXXXXXXXXXXXXXXXXXXXXXXXXXXXXXXXXXXXXXXXXXXXX.  DD/MM/AAAA</t>
    </r>
  </si>
  <si>
    <t>DD/MM/AAAA</t>
  </si>
  <si>
    <t>ii TRIM</t>
  </si>
  <si>
    <t>Comentarios XXXXXXXXXXXXXX</t>
  </si>
  <si>
    <r>
      <rPr>
        <b/>
        <sz val="12"/>
        <color theme="1"/>
        <rFont val="Arial"/>
      </rPr>
      <t xml:space="preserve">Nombre / Rol
</t>
    </r>
    <r>
      <rPr>
        <sz val="12"/>
        <color rgb="FF0066CC"/>
        <rFont val="Arial"/>
      </rPr>
      <t>XXXXXXX / XXXXXX</t>
    </r>
  </si>
  <si>
    <r>
      <rPr>
        <b/>
        <sz val="12"/>
        <color theme="1"/>
        <rFont val="Arial"/>
      </rPr>
      <t xml:space="preserve">Nombre / Rol
</t>
    </r>
    <r>
      <rPr>
        <sz val="12"/>
        <color rgb="FF0066CC"/>
        <rFont val="Arial"/>
      </rPr>
      <t>XXXXXXX / XXXXXX</t>
    </r>
  </si>
  <si>
    <r>
      <rPr>
        <b/>
        <sz val="12"/>
        <color theme="1"/>
        <rFont val="Arial"/>
      </rPr>
      <t xml:space="preserve">Nombre / Rol
</t>
    </r>
    <r>
      <rPr>
        <sz val="12"/>
        <color rgb="FF0066CC"/>
        <rFont val="Arial"/>
      </rPr>
      <t>XXXXXXX / XXXXXX</t>
    </r>
  </si>
  <si>
    <r>
      <rPr>
        <b/>
        <sz val="12"/>
        <color theme="1"/>
        <rFont val="Arial"/>
      </rPr>
      <t xml:space="preserve">Nombre / Rol
</t>
    </r>
    <r>
      <rPr>
        <sz val="12"/>
        <color rgb="FF0066CC"/>
        <rFont val="Arial"/>
      </rPr>
      <t>XXXXXXX / XXXXXX</t>
    </r>
  </si>
  <si>
    <t xml:space="preserve">COMPORTAMIENTO </t>
  </si>
  <si>
    <t xml:space="preserve">meta </t>
  </si>
  <si>
    <t>I trim</t>
  </si>
  <si>
    <t>II trim</t>
  </si>
  <si>
    <t>III trim</t>
  </si>
  <si>
    <t xml:space="preserve">aumento </t>
  </si>
  <si>
    <t xml:space="preserve">acumulado </t>
  </si>
  <si>
    <t xml:space="preserve">mantenimiento </t>
  </si>
  <si>
    <t>Proceso:</t>
  </si>
  <si>
    <t>Documento:</t>
  </si>
  <si>
    <t>Formato Ficha Técnica Indicador</t>
  </si>
  <si>
    <t>Código:</t>
  </si>
  <si>
    <t>GM-FT-03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</si>
</sst>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m/yyyy"/>
    <numFmt numFmtId="165" formatCode="_-* #,##0_-;\-* #,##0_-;_-* &quot;-&quot;??_-;_-@"/>
    <numFmt numFmtId="166" formatCode="dd/mm/yyyy"/>
    <numFmt numFmtId="167" formatCode="#,##0_ ;\-#,##0\ "/>
    <numFmt numFmtId="168" formatCode="0.0%"/>
    <numFmt numFmtId="169" formatCode="0.0"/>
    <numFmt numFmtId="170" formatCode="_-* #,##0.00_-;\-* #,##0.00_-;_-* &quot;-&quot;??_-;_-@"/>
    <numFmt numFmtId="171" formatCode="_-* #,##0.0_-;\-* #,##0.0_-;_-* &quot;-&quot;??_-;_-@"/>
  </numFmts>
  <fonts count="95">
    <font>
      <sz val="10"/>
      <color rgb="FF000000"/>
      <name val="Arial"/>
      <scheme val="minor"/>
    </font>
    <font>
      <sz val="10"/>
      <color theme="1"/>
      <name val="Arial"/>
    </font>
    <font>
      <sz val="10"/>
      <name val="Arial"/>
    </font>
    <font>
      <b/>
      <sz val="10"/>
      <color rgb="FF800080"/>
      <name val="Arial"/>
    </font>
    <font>
      <b/>
      <sz val="12"/>
      <color theme="1"/>
      <name val="Arial"/>
    </font>
    <font>
      <sz val="12"/>
      <color theme="1"/>
      <name val="Arial"/>
    </font>
    <font>
      <b/>
      <sz val="12"/>
      <color rgb="FF000000"/>
      <name val="Arial"/>
    </font>
    <font>
      <b/>
      <sz val="10"/>
      <color theme="1"/>
      <name val="Arial"/>
    </font>
    <font>
      <sz val="11"/>
      <color theme="1"/>
      <name val="Arial"/>
    </font>
    <font>
      <b/>
      <sz val="9"/>
      <color rgb="FF800080"/>
      <name val="Arial"/>
    </font>
    <font>
      <b/>
      <u/>
      <sz val="9"/>
      <color rgb="FF800080"/>
      <name val="Arial"/>
    </font>
    <font>
      <b/>
      <u/>
      <sz val="9"/>
      <color rgb="FF800080"/>
      <name val="Arial"/>
    </font>
    <font>
      <b/>
      <sz val="9"/>
      <color rgb="FFFF6600"/>
      <name val="Arial"/>
    </font>
    <font>
      <b/>
      <sz val="9"/>
      <color rgb="FF000000"/>
      <name val="Arial"/>
    </font>
    <font>
      <sz val="9"/>
      <color theme="1"/>
      <name val="Arial"/>
    </font>
    <font>
      <sz val="9"/>
      <color rgb="FF808080"/>
      <name val="Arial"/>
    </font>
    <font>
      <sz val="10"/>
      <color rgb="FFFF0000"/>
      <name val="Arial"/>
    </font>
    <font>
      <b/>
      <sz val="11"/>
      <color theme="1"/>
      <name val="Arial"/>
    </font>
    <font>
      <b/>
      <sz val="12"/>
      <color rgb="FFFF0000"/>
      <name val="Arial"/>
    </font>
    <font>
      <b/>
      <sz val="11"/>
      <color rgb="FF008000"/>
      <name val="Arial"/>
    </font>
    <font>
      <sz val="12"/>
      <color rgb="FF808080"/>
      <name val="Arial"/>
    </font>
    <font>
      <b/>
      <sz val="12"/>
      <color rgb="FF808080"/>
      <name val="Arial"/>
    </font>
    <font>
      <b/>
      <sz val="12"/>
      <color rgb="FF008000"/>
      <name val="Arial"/>
    </font>
    <font>
      <sz val="12"/>
      <color rgb="FFFFFFFF"/>
      <name val="Arial"/>
    </font>
    <font>
      <b/>
      <sz val="12"/>
      <color rgb="FF003366"/>
      <name val="Arial"/>
    </font>
    <font>
      <sz val="12"/>
      <color rgb="FF0066CC"/>
      <name val="Arial"/>
    </font>
    <font>
      <b/>
      <sz val="12"/>
      <color rgb="FFFFFFFF"/>
      <name val="Arial"/>
    </font>
    <font>
      <sz val="10"/>
      <color rgb="FF000000"/>
      <name val="Arial"/>
    </font>
    <font>
      <sz val="10"/>
      <color rgb="FFCCCCFF"/>
      <name val="Arial"/>
    </font>
    <font>
      <b/>
      <sz val="10"/>
      <color rgb="FF000000"/>
      <name val="Arial"/>
    </font>
    <font>
      <sz val="12"/>
      <color rgb="FF000000"/>
      <name val="Arial"/>
    </font>
    <font>
      <sz val="11"/>
      <color rgb="FF000000"/>
      <name val="Arial"/>
    </font>
    <font>
      <b/>
      <u/>
      <sz val="9"/>
      <color rgb="FF800080"/>
      <name val="Arial"/>
    </font>
    <font>
      <b/>
      <u/>
      <sz val="9"/>
      <color rgb="FF800080"/>
      <name val="Arial"/>
    </font>
    <font>
      <sz val="9"/>
      <color rgb="FF000000"/>
      <name val="Arial"/>
    </font>
    <font>
      <b/>
      <sz val="11"/>
      <color rgb="FF000000"/>
      <name val="Arial"/>
    </font>
    <font>
      <b/>
      <u/>
      <sz val="10"/>
      <color rgb="FF000000"/>
      <name val="Arial"/>
    </font>
    <font>
      <b/>
      <sz val="9"/>
      <color theme="1"/>
      <name val="Arial"/>
    </font>
    <font>
      <b/>
      <u/>
      <sz val="9"/>
      <color theme="1"/>
      <name val="Arial"/>
    </font>
    <font>
      <b/>
      <u/>
      <sz val="9"/>
      <color theme="1"/>
      <name val="Arial"/>
    </font>
    <font>
      <sz val="11"/>
      <color theme="1"/>
      <name val="Calibri"/>
    </font>
    <font>
      <b/>
      <u/>
      <sz val="9"/>
      <color theme="1"/>
      <name val="Arial"/>
    </font>
    <font>
      <b/>
      <u/>
      <sz val="9"/>
      <color theme="1"/>
      <name val="Arial"/>
    </font>
    <font>
      <b/>
      <sz val="12"/>
      <color theme="0"/>
      <name val="Arial"/>
    </font>
    <font>
      <sz val="10"/>
      <color rgb="FF99CCFF"/>
      <name val="Arial"/>
    </font>
    <font>
      <b/>
      <sz val="12"/>
      <color rgb="FF7F7F7F"/>
      <name val="Arial"/>
    </font>
    <font>
      <sz val="10"/>
      <color rgb="FF008000"/>
      <name val="Arial"/>
    </font>
    <font>
      <b/>
      <u/>
      <sz val="9"/>
      <color rgb="FF000000"/>
      <name val="Arial"/>
    </font>
    <font>
      <b/>
      <u/>
      <sz val="9"/>
      <color rgb="FF000000"/>
      <name val="Arial"/>
    </font>
    <font>
      <b/>
      <sz val="12"/>
      <color rgb="FF7030A0"/>
      <name val="Arial"/>
    </font>
    <font>
      <sz val="11"/>
      <color rgb="FF000000"/>
      <name val="Calibri"/>
    </font>
    <font>
      <u/>
      <sz val="10"/>
      <color theme="1"/>
      <name val="Arial"/>
    </font>
    <font>
      <u/>
      <sz val="9"/>
      <color rgb="FFFF0000"/>
      <name val="Arial"/>
    </font>
    <font>
      <u/>
      <sz val="10"/>
      <color theme="1"/>
      <name val="Arial"/>
    </font>
    <font>
      <u/>
      <sz val="9"/>
      <color rgb="FF0000FF"/>
      <name val="Arial"/>
    </font>
    <font>
      <b/>
      <u/>
      <sz val="12"/>
      <color theme="1"/>
      <name val="Arial"/>
    </font>
    <font>
      <sz val="9"/>
      <color rgb="FF333399"/>
      <name val="Arial"/>
    </font>
    <font>
      <b/>
      <sz val="10"/>
      <color rgb="FF7030A0"/>
      <name val="Arial"/>
    </font>
    <font>
      <b/>
      <sz val="10"/>
      <color rgb="FF0066CC"/>
      <name val="Arial"/>
    </font>
    <font>
      <b/>
      <sz val="10"/>
      <color rgb="FFFFFFFF"/>
      <name val="Arial"/>
    </font>
    <font>
      <b/>
      <u/>
      <sz val="11"/>
      <color theme="1"/>
      <name val="Arial"/>
    </font>
    <font>
      <b/>
      <u/>
      <sz val="11"/>
      <color theme="1"/>
      <name val="Arial"/>
    </font>
    <font>
      <u/>
      <sz val="10"/>
      <color rgb="FF0000FF"/>
      <name val="Arial"/>
    </font>
    <font>
      <b/>
      <sz val="10"/>
      <color rgb="FFFF0000"/>
      <name val="Arial"/>
    </font>
    <font>
      <b/>
      <sz val="12"/>
      <color rgb="FF969696"/>
      <name val="Arial"/>
    </font>
    <font>
      <u/>
      <sz val="10"/>
      <color theme="1"/>
      <name val="Arial"/>
    </font>
    <font>
      <sz val="10"/>
      <color rgb="FF0066CC"/>
      <name val="Arial"/>
    </font>
    <font>
      <b/>
      <sz val="10"/>
      <color rgb="FF008000"/>
      <name val="Arial"/>
    </font>
    <font>
      <b/>
      <u/>
      <sz val="10"/>
      <color rgb="FF000000"/>
      <name val="Arial"/>
    </font>
    <font>
      <b/>
      <sz val="11"/>
      <color theme="1"/>
      <name val="Calibri"/>
    </font>
    <font>
      <b/>
      <sz val="11"/>
      <color rgb="FF000000"/>
      <name val="Calibri"/>
    </font>
    <font>
      <sz val="11"/>
      <color rgb="FFFF0000"/>
      <name val="Calibri"/>
    </font>
    <font>
      <sz val="11"/>
      <color rgb="FF0066CC"/>
      <name val="Arial"/>
    </font>
    <font>
      <sz val="11"/>
      <color rgb="FF808080"/>
      <name val="Arial"/>
    </font>
    <font>
      <strike/>
      <sz val="11"/>
      <color theme="1"/>
      <name val="Arial"/>
    </font>
    <font>
      <sz val="12"/>
      <color rgb="FF33CCCC"/>
      <name val="Arial"/>
    </font>
    <font>
      <b/>
      <sz val="10"/>
      <color rgb="FFFF6600"/>
      <name val="Arial"/>
    </font>
    <font>
      <b/>
      <u/>
      <sz val="10"/>
      <color theme="1"/>
      <name val="Arial"/>
    </font>
    <font>
      <b/>
      <sz val="10"/>
      <color rgb="FFCCCCFF"/>
      <name val="Arial"/>
    </font>
    <font>
      <sz val="10"/>
      <color rgb="FF000000"/>
      <name val="Arial, sans-serif"/>
    </font>
    <font>
      <b/>
      <sz val="10"/>
      <color rgb="FF000000"/>
      <name val="Arial, sans-serif"/>
    </font>
    <font>
      <u/>
      <sz val="10"/>
      <color rgb="FF1155CC"/>
      <name val="Arial, sans-serif"/>
    </font>
    <font>
      <sz val="10"/>
      <color rgb="FF1155CC"/>
      <name val="Arial, sans-serif"/>
    </font>
    <font>
      <sz val="9"/>
      <color rgb="FFFF0000"/>
      <name val="Arial"/>
    </font>
    <font>
      <i/>
      <sz val="9"/>
      <color rgb="FF000000"/>
      <name val="Arial"/>
    </font>
    <font>
      <u/>
      <sz val="9"/>
      <color rgb="FF1155CC"/>
      <name val="Arial"/>
    </font>
    <font>
      <b/>
      <sz val="9"/>
      <name val="Arial"/>
    </font>
    <font>
      <sz val="9"/>
      <name val="Arial"/>
    </font>
    <font>
      <b/>
      <u/>
      <sz val="10"/>
      <color rgb="FFFF6600"/>
      <name val="Arial"/>
    </font>
    <font>
      <b/>
      <sz val="11"/>
      <color rgb="FF000000"/>
      <name val="Arial, sans-serif"/>
    </font>
    <font>
      <sz val="11"/>
      <color rgb="FF000000"/>
      <name val="Arial, sans-serif"/>
    </font>
    <font>
      <b/>
      <u/>
      <sz val="10"/>
      <name val="Arial"/>
    </font>
    <font>
      <u/>
      <sz val="10"/>
      <color rgb="FF1155CC"/>
      <name val="Arial"/>
    </font>
    <font>
      <b/>
      <sz val="10"/>
      <name val="Arial"/>
    </font>
    <font>
      <u/>
      <sz val="10"/>
      <color rgb="FF000000"/>
      <name val="Arial"/>
    </font>
  </fonts>
  <fills count="31">
    <fill>
      <patternFill patternType="none"/>
    </fill>
    <fill>
      <patternFill patternType="gray125"/>
    </fill>
    <fill>
      <patternFill patternType="solid">
        <fgColor rgb="FFFFFF99"/>
        <bgColor rgb="FFFFFF99"/>
      </patternFill>
    </fill>
    <fill>
      <patternFill patternType="solid">
        <fgColor rgb="FFFFFFFF"/>
        <bgColor rgb="FFFFFFFF"/>
      </patternFill>
    </fill>
    <fill>
      <patternFill patternType="solid">
        <fgColor rgb="FFC0C0C0"/>
        <bgColor rgb="FFC0C0C0"/>
      </patternFill>
    </fill>
    <fill>
      <patternFill patternType="solid">
        <fgColor rgb="FFFF9900"/>
        <bgColor rgb="FFFF9900"/>
      </patternFill>
    </fill>
    <fill>
      <patternFill patternType="solid">
        <fgColor rgb="FF92D050"/>
        <bgColor rgb="FF92D050"/>
      </patternFill>
    </fill>
    <fill>
      <patternFill patternType="solid">
        <fgColor theme="0"/>
        <bgColor theme="0"/>
      </patternFill>
    </fill>
    <fill>
      <patternFill patternType="solid">
        <fgColor rgb="FF99CC00"/>
        <bgColor rgb="FF99CC00"/>
      </patternFill>
    </fill>
    <fill>
      <patternFill patternType="solid">
        <fgColor rgb="FFFFFF00"/>
        <bgColor rgb="FFFFFF00"/>
      </patternFill>
    </fill>
    <fill>
      <patternFill patternType="solid">
        <fgColor rgb="FFFF0000"/>
        <bgColor rgb="FFFF0000"/>
      </patternFill>
    </fill>
    <fill>
      <patternFill patternType="solid">
        <fgColor rgb="FFDDD9C3"/>
        <bgColor rgb="FFDDD9C3"/>
      </patternFill>
    </fill>
    <fill>
      <patternFill patternType="solid">
        <fgColor rgb="FF808000"/>
        <bgColor rgb="FF808000"/>
      </patternFill>
    </fill>
    <fill>
      <patternFill patternType="solid">
        <fgColor theme="6"/>
        <bgColor theme="6"/>
      </patternFill>
    </fill>
    <fill>
      <patternFill patternType="solid">
        <fgColor rgb="FFFFFF66"/>
        <bgColor rgb="FFFFFF66"/>
      </patternFill>
    </fill>
    <fill>
      <patternFill patternType="solid">
        <fgColor rgb="FFD8D8D8"/>
        <bgColor rgb="FFD8D8D8"/>
      </patternFill>
    </fill>
    <fill>
      <patternFill patternType="solid">
        <fgColor rgb="FFFABF8F"/>
        <bgColor rgb="FFFABF8F"/>
      </patternFill>
    </fill>
    <fill>
      <patternFill patternType="solid">
        <fgColor rgb="FF6AA84F"/>
        <bgColor rgb="FF6AA84F"/>
      </patternFill>
    </fill>
    <fill>
      <patternFill patternType="solid">
        <fgColor rgb="FFF3F3F3"/>
        <bgColor rgb="FFF3F3F3"/>
      </patternFill>
    </fill>
    <fill>
      <patternFill patternType="solid">
        <fgColor rgb="FF76923C"/>
        <bgColor rgb="FF76923C"/>
      </patternFill>
    </fill>
    <fill>
      <patternFill patternType="solid">
        <fgColor rgb="FFFFFFCC"/>
        <bgColor rgb="FFFFFFCC"/>
      </patternFill>
    </fill>
    <fill>
      <patternFill patternType="solid">
        <fgColor rgb="FFF2F2F2"/>
        <bgColor rgb="FFF2F2F2"/>
      </patternFill>
    </fill>
    <fill>
      <patternFill patternType="solid">
        <fgColor rgb="FF00FF00"/>
        <bgColor rgb="FF00FF00"/>
      </patternFill>
    </fill>
    <fill>
      <patternFill patternType="solid">
        <fgColor rgb="FFC2D69B"/>
        <bgColor rgb="FFC2D69B"/>
      </patternFill>
    </fill>
    <fill>
      <patternFill patternType="solid">
        <fgColor rgb="FF800080"/>
        <bgColor rgb="FF800080"/>
      </patternFill>
    </fill>
    <fill>
      <patternFill patternType="solid">
        <fgColor rgb="FFE5E5E5"/>
        <bgColor rgb="FFE5E5E5"/>
      </patternFill>
    </fill>
    <fill>
      <patternFill patternType="solid">
        <fgColor rgb="FF339966"/>
        <bgColor rgb="FF339966"/>
      </patternFill>
    </fill>
    <fill>
      <patternFill patternType="solid">
        <fgColor rgb="FFE5B8B7"/>
        <bgColor rgb="FFE5B8B7"/>
      </patternFill>
    </fill>
    <fill>
      <patternFill patternType="solid">
        <fgColor rgb="FFD6E3BC"/>
        <bgColor rgb="FFD6E3BC"/>
      </patternFill>
    </fill>
    <fill>
      <patternFill patternType="solid">
        <fgColor rgb="FFCC99FF"/>
        <bgColor rgb="FFCC99FF"/>
      </patternFill>
    </fill>
    <fill>
      <patternFill patternType="solid">
        <fgColor rgb="FFFF8080"/>
        <bgColor rgb="FFFF8080"/>
      </patternFill>
    </fill>
  </fills>
  <borders count="223">
    <border>
      <left/>
      <right/>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right style="hair">
        <color rgb="FF000000"/>
      </right>
      <top/>
      <bottom/>
      <diagonal/>
    </border>
    <border>
      <left style="hair">
        <color rgb="FF000000"/>
      </left>
      <right style="hair">
        <color rgb="FF000000"/>
      </right>
      <top/>
      <bottom style="hair">
        <color rgb="FF000000"/>
      </bottom>
      <diagonal/>
    </border>
    <border>
      <left style="hair">
        <color rgb="FF000000"/>
      </left>
      <right/>
      <top/>
      <bottom/>
      <diagonal/>
    </border>
    <border>
      <left/>
      <right/>
      <top/>
      <bottom/>
      <diagonal/>
    </border>
    <border>
      <left style="thin">
        <color rgb="FF000000"/>
      </left>
      <right style="thin">
        <color rgb="FF000000"/>
      </right>
      <top style="hair">
        <color rgb="FF000000"/>
      </top>
      <bottom style="hair">
        <color rgb="FF000000"/>
      </bottom>
      <diagonal/>
    </border>
    <border>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style="medium">
        <color rgb="FF000000"/>
      </right>
      <top style="thin">
        <color rgb="FF000000"/>
      </top>
      <bottom/>
      <diagonal/>
    </border>
    <border>
      <left style="thin">
        <color rgb="FF000000"/>
      </left>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medium">
        <color rgb="FF000000"/>
      </left>
      <right/>
      <top/>
      <bottom/>
      <diagonal/>
    </border>
    <border>
      <left/>
      <right/>
      <top/>
      <bottom/>
      <diagonal/>
    </border>
    <border>
      <left/>
      <right style="thin">
        <color rgb="FF000000"/>
      </right>
      <top/>
      <bottom/>
      <diagonal/>
    </border>
    <border>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style="medium">
        <color rgb="FF000000"/>
      </bottom>
      <diagonal/>
    </border>
    <border>
      <left/>
      <right style="thin">
        <color rgb="FF000000"/>
      </right>
      <top/>
      <bottom style="thin">
        <color rgb="FF000000"/>
      </bottom>
      <diagonal/>
    </border>
    <border>
      <left style="thin">
        <color rgb="FF000000"/>
      </left>
      <right/>
      <top/>
      <bottom style="medium">
        <color rgb="FF000000"/>
      </bottom>
      <diagonal/>
    </border>
    <border>
      <left style="thin">
        <color rgb="FF000000"/>
      </left>
      <right style="thin">
        <color rgb="FF000000"/>
      </right>
      <top/>
      <bottom/>
      <diagonal/>
    </border>
    <border>
      <left/>
      <right/>
      <top/>
      <bottom/>
      <diagonal/>
    </border>
    <border>
      <left/>
      <right/>
      <top/>
      <bottom style="medium">
        <color rgb="FF000000"/>
      </bottom>
      <diagonal/>
    </border>
    <border>
      <left style="thin">
        <color rgb="FF000000"/>
      </left>
      <right/>
      <top/>
      <bottom/>
      <diagonal/>
    </border>
    <border>
      <left/>
      <right/>
      <top style="thin">
        <color rgb="FF000000"/>
      </top>
      <bottom/>
      <diagonal/>
    </border>
    <border>
      <left/>
      <right style="medium">
        <color rgb="FF000000"/>
      </right>
      <top style="thin">
        <color rgb="FF000000"/>
      </top>
      <bottom/>
      <diagonal/>
    </border>
    <border>
      <left/>
      <right style="medium">
        <color rgb="FF000000"/>
      </right>
      <top/>
      <bottom/>
      <diagonal/>
    </border>
    <border>
      <left/>
      <right style="thin">
        <color rgb="FF000000"/>
      </right>
      <top style="thin">
        <color rgb="FF000000"/>
      </top>
      <bottom/>
      <diagonal/>
    </border>
    <border>
      <left/>
      <right/>
      <top style="thin">
        <color rgb="FF000000"/>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bottom/>
      <diagonal/>
    </border>
    <border>
      <left/>
      <right/>
      <top/>
      <bottom/>
      <diagonal/>
    </border>
    <border>
      <left/>
      <right/>
      <top/>
      <bottom/>
      <diagonal/>
    </border>
    <border>
      <left/>
      <right style="medium">
        <color rgb="FF000000"/>
      </right>
      <top/>
      <bottom/>
      <diagonal/>
    </border>
    <border>
      <left style="thick">
        <color rgb="FF000000"/>
      </left>
      <right/>
      <top style="medium">
        <color rgb="FFCCCCCC"/>
      </top>
      <bottom/>
      <diagonal/>
    </border>
    <border>
      <left/>
      <right/>
      <top style="medium">
        <color rgb="FFCCCCCC"/>
      </top>
      <bottom/>
      <diagonal/>
    </border>
    <border>
      <left/>
      <right style="thick">
        <color rgb="FF000000"/>
      </right>
      <top style="medium">
        <color rgb="FFCCCCCC"/>
      </top>
      <bottom/>
      <diagonal/>
    </border>
    <border>
      <left style="medium">
        <color rgb="FFCCCCCC"/>
      </left>
      <right style="medium">
        <color rgb="FFCCCCCC"/>
      </right>
      <top style="medium">
        <color rgb="FFCCCCCC"/>
      </top>
      <bottom style="medium">
        <color rgb="FFCCCCCC"/>
      </bottom>
      <diagonal/>
    </border>
    <border>
      <left style="thick">
        <color rgb="FF000000"/>
      </left>
      <right/>
      <top/>
      <bottom/>
      <diagonal/>
    </border>
    <border>
      <left/>
      <right style="thick">
        <color rgb="FF000000"/>
      </right>
      <top/>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right style="thick">
        <color rgb="FF000000"/>
      </right>
      <top style="thick">
        <color rgb="FF000000"/>
      </top>
      <bottom style="medium">
        <color rgb="FF000000"/>
      </bottom>
      <diagonal/>
    </border>
    <border>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style="medium">
        <color rgb="FFCCCCCC"/>
      </left>
      <right style="medium">
        <color rgb="FF000000"/>
      </right>
      <top style="medium">
        <color rgb="FFCCCCCC"/>
      </top>
      <bottom style="thick">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000000"/>
      </top>
      <bottom/>
      <diagonal/>
    </border>
    <border>
      <left style="medium">
        <color rgb="FFCCCCCC"/>
      </left>
      <right style="dotted">
        <color rgb="FF000000"/>
      </right>
      <top style="medium">
        <color rgb="FFCCCCCC"/>
      </top>
      <bottom style="medium">
        <color rgb="FF000000"/>
      </bottom>
      <diagonal/>
    </border>
    <border>
      <left style="medium">
        <color rgb="FFCCCCCC"/>
      </left>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dotted">
        <color rgb="FF000000"/>
      </bottom>
      <diagonal/>
    </border>
    <border>
      <left style="medium">
        <color rgb="FFCCCCCC"/>
      </left>
      <right style="dotted">
        <color rgb="FF000000"/>
      </right>
      <top style="medium">
        <color rgb="FFCCCCCC"/>
      </top>
      <bottom style="medium">
        <color rgb="FFCCCCCC"/>
      </bottom>
      <diagonal/>
    </border>
    <border>
      <left style="medium">
        <color rgb="FFCCCCCC"/>
      </left>
      <right style="dotted">
        <color rgb="FF000000"/>
      </right>
      <top style="medium">
        <color rgb="FFCCCCCC"/>
      </top>
      <bottom style="dotted">
        <color rgb="FF000000"/>
      </bottom>
      <diagonal/>
    </border>
    <border>
      <left style="medium">
        <color rgb="FFCCCCCC"/>
      </left>
      <right style="medium">
        <color rgb="FFCCCCCC"/>
      </right>
      <top style="medium">
        <color rgb="FFCCCCCC"/>
      </top>
      <bottom style="dotted">
        <color rgb="FF000000"/>
      </bottom>
      <diagonal/>
    </border>
    <border>
      <left style="thick">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CCCCCC"/>
      </left>
      <right style="medium">
        <color rgb="FF000000"/>
      </right>
      <top style="medium">
        <color rgb="FFCCCCCC"/>
      </top>
      <bottom/>
      <diagonal/>
    </border>
    <border>
      <left/>
      <right/>
      <top style="medium">
        <color rgb="FF000000"/>
      </top>
      <bottom/>
      <diagonal/>
    </border>
    <border>
      <left/>
      <right style="thick">
        <color rgb="FF000000"/>
      </right>
      <top style="medium">
        <color rgb="FF000000"/>
      </top>
      <bottom/>
      <diagonal/>
    </border>
    <border>
      <left style="thick">
        <color rgb="FF000000"/>
      </left>
      <right style="medium">
        <color rgb="FFCCCCCC"/>
      </right>
      <top style="medium">
        <color rgb="FFCCCCCC"/>
      </top>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right/>
      <top/>
      <bottom/>
      <diagonal/>
    </border>
    <border>
      <left style="thick">
        <color rgb="FF000000"/>
      </left>
      <right style="medium">
        <color rgb="FFCCCCCC"/>
      </right>
      <top/>
      <bottom/>
      <diagonal/>
    </border>
    <border>
      <left style="thick">
        <color rgb="FF000000"/>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style="medium">
        <color rgb="FFCCCCCC"/>
      </left>
      <right style="medium">
        <color rgb="FFCCCCCC"/>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medium">
        <color rgb="FFCCCCCC"/>
      </right>
      <top/>
      <bottom style="medium">
        <color rgb="FFCCCCCC"/>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style="medium">
        <color rgb="FFCCCCCC"/>
      </right>
      <top style="medium">
        <color rgb="FFCCCCCC"/>
      </top>
      <bottom/>
      <diagonal/>
    </border>
    <border>
      <left/>
      <right style="medium">
        <color rgb="FFCCCCCC"/>
      </right>
      <top/>
      <bottom style="medium">
        <color rgb="FFCCCCCC"/>
      </bottom>
      <diagonal/>
    </border>
    <border>
      <left style="thick">
        <color rgb="FF000000"/>
      </left>
      <right style="medium">
        <color rgb="FFCCCCCC"/>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medium">
        <color rgb="FF000000"/>
      </left>
      <right/>
      <top style="medium">
        <color rgb="FF000000"/>
      </top>
      <bottom/>
      <diagonal/>
    </border>
    <border>
      <left style="thick">
        <color rgb="FF000000"/>
      </left>
      <right style="medium">
        <color rgb="FF000000"/>
      </right>
      <top style="medium">
        <color rgb="FFCCCCCC"/>
      </top>
      <bottom style="medium">
        <color rgb="FF000000"/>
      </bottom>
      <diagonal/>
    </border>
    <border>
      <left/>
      <right/>
      <top style="medium">
        <color rgb="FFCCCCCC"/>
      </top>
      <bottom style="medium">
        <color rgb="FFCCCCCC"/>
      </bottom>
      <diagonal/>
    </border>
    <border>
      <left style="medium">
        <color rgb="FF000000"/>
      </left>
      <right style="medium">
        <color rgb="FF000000"/>
      </right>
      <top/>
      <bottom/>
      <diagonal/>
    </border>
    <border>
      <left/>
      <right/>
      <top/>
      <bottom/>
      <diagonal/>
    </border>
    <border>
      <left style="medium">
        <color rgb="FF000000"/>
      </left>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thin">
        <color rgb="FF000000"/>
      </left>
      <right/>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style="medium">
        <color rgb="FF000000"/>
      </left>
      <right/>
      <top/>
      <bottom/>
      <diagonal/>
    </border>
    <border>
      <left/>
      <right/>
      <top/>
      <bottom style="medium">
        <color rgb="FF000000"/>
      </bottom>
      <diagonal/>
    </border>
    <border>
      <left style="medium">
        <color rgb="FF000000"/>
      </left>
      <right/>
      <top/>
      <bottom/>
      <diagonal/>
    </border>
    <border>
      <left style="medium">
        <color rgb="FF000000"/>
      </left>
      <right/>
      <top/>
      <bottom/>
      <diagonal/>
    </border>
    <border>
      <left/>
      <right/>
      <top/>
      <bottom/>
      <diagonal/>
    </border>
    <border>
      <left/>
      <right style="hair">
        <color rgb="FF000000"/>
      </right>
      <top/>
      <bottom/>
      <diagonal/>
    </border>
    <border>
      <left style="hair">
        <color rgb="FF000000"/>
      </left>
      <right style="hair">
        <color rgb="FF000000"/>
      </right>
      <top/>
      <bottom/>
      <diagonal/>
    </border>
    <border>
      <left style="hair">
        <color rgb="FF000000"/>
      </left>
      <right style="medium">
        <color rgb="FF000000"/>
      </right>
      <top/>
      <bottom/>
      <diagonal/>
    </border>
    <border>
      <left style="medium">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hair">
        <color rgb="FF000000"/>
      </left>
      <right/>
      <top style="hair">
        <color rgb="FF000000"/>
      </top>
      <bottom/>
      <diagonal/>
    </border>
    <border>
      <left/>
      <right/>
      <top style="hair">
        <color rgb="FF000000"/>
      </top>
      <bottom/>
      <diagonal/>
    </border>
    <border>
      <left/>
      <right/>
      <top style="hair">
        <color rgb="FF000000"/>
      </top>
      <bottom/>
      <diagonal/>
    </border>
    <border>
      <left style="hair">
        <color rgb="FF000000"/>
      </left>
      <right/>
      <top/>
      <bottom/>
      <diagonal/>
    </border>
    <border>
      <left/>
      <right/>
      <top/>
      <bottom/>
      <diagonal/>
    </border>
  </borders>
  <cellStyleXfs count="1">
    <xf numFmtId="0" fontId="0" fillId="0" borderId="0"/>
  </cellStyleXfs>
  <cellXfs count="1368">
    <xf numFmtId="0" fontId="0" fillId="0" borderId="0" xfId="0"/>
    <xf numFmtId="0" fontId="1" fillId="0" borderId="1" xfId="0" applyFont="1" applyBorder="1" applyAlignment="1">
      <alignment horizontal="center" vertical="center" wrapText="1"/>
    </xf>
    <xf numFmtId="0" fontId="1" fillId="0" borderId="0" xfId="0" applyFont="1" applyAlignment="1">
      <alignment vertical="center" wrapText="1"/>
    </xf>
    <xf numFmtId="0" fontId="4" fillId="2" borderId="22" xfId="0" applyFont="1" applyFill="1" applyBorder="1" applyAlignment="1">
      <alignment horizontal="center" vertical="center" wrapText="1"/>
    </xf>
    <xf numFmtId="0" fontId="1" fillId="0" borderId="0" xfId="0" applyFont="1" applyAlignment="1">
      <alignment horizontal="center" vertical="center" wrapText="1"/>
    </xf>
    <xf numFmtId="0" fontId="9" fillId="4" borderId="32" xfId="0" applyFont="1" applyFill="1" applyBorder="1" applyAlignment="1">
      <alignment horizontal="center" vertical="top" wrapText="1"/>
    </xf>
    <xf numFmtId="0" fontId="3" fillId="4" borderId="35" xfId="0" applyFont="1" applyFill="1" applyBorder="1" applyAlignment="1">
      <alignment horizontal="center" wrapText="1"/>
    </xf>
    <xf numFmtId="0" fontId="9" fillId="4" borderId="37" xfId="0" applyFont="1" applyFill="1" applyBorder="1" applyAlignment="1">
      <alignment horizontal="center" vertical="top" wrapText="1"/>
    </xf>
    <xf numFmtId="0" fontId="10" fillId="4" borderId="38" xfId="0" applyFont="1" applyFill="1" applyBorder="1" applyAlignment="1">
      <alignment horizontal="center" vertical="top" wrapText="1"/>
    </xf>
    <xf numFmtId="0" fontId="11" fillId="4" borderId="39" xfId="0" applyFont="1" applyFill="1" applyBorder="1" applyAlignment="1">
      <alignment vertical="top" wrapText="1"/>
    </xf>
    <xf numFmtId="0" fontId="9" fillId="4" borderId="40" xfId="0" applyFont="1" applyFill="1" applyBorder="1" applyAlignment="1">
      <alignment horizontal="center" vertical="top" wrapText="1"/>
    </xf>
    <xf numFmtId="0" fontId="4" fillId="2" borderId="35" xfId="0" applyFont="1" applyFill="1" applyBorder="1" applyAlignment="1">
      <alignment horizontal="center" vertical="center" wrapText="1"/>
    </xf>
    <xf numFmtId="0" fontId="12" fillId="4" borderId="41" xfId="0" applyFont="1" applyFill="1" applyBorder="1" applyAlignment="1">
      <alignment horizontal="center" vertical="top" wrapText="1"/>
    </xf>
    <xf numFmtId="0" fontId="1" fillId="3" borderId="42" xfId="0" applyFont="1" applyFill="1" applyBorder="1" applyAlignment="1">
      <alignment vertical="top" wrapText="1"/>
    </xf>
    <xf numFmtId="0" fontId="7" fillId="5" borderId="43" xfId="0" applyFont="1" applyFill="1" applyBorder="1" applyAlignment="1">
      <alignment horizontal="center" vertical="top" wrapText="1"/>
    </xf>
    <xf numFmtId="0" fontId="1" fillId="3" borderId="44" xfId="0" applyFont="1" applyFill="1" applyBorder="1" applyAlignment="1">
      <alignment vertical="top" wrapText="1"/>
    </xf>
    <xf numFmtId="0" fontId="1" fillId="3" borderId="45" xfId="0" applyFont="1" applyFill="1" applyBorder="1" applyAlignment="1">
      <alignment vertical="top" wrapText="1"/>
    </xf>
    <xf numFmtId="0" fontId="12" fillId="4" borderId="46" xfId="0" applyFont="1" applyFill="1" applyBorder="1" applyAlignment="1">
      <alignment horizontal="center" vertical="top" wrapText="1"/>
    </xf>
    <xf numFmtId="0" fontId="1" fillId="3" borderId="47" xfId="0" applyFont="1" applyFill="1" applyBorder="1" applyAlignment="1">
      <alignment vertical="top" wrapText="1"/>
    </xf>
    <xf numFmtId="0" fontId="7" fillId="5" borderId="48" xfId="0" applyFont="1" applyFill="1" applyBorder="1" applyAlignment="1">
      <alignment horizontal="center" vertical="top" wrapText="1"/>
    </xf>
    <xf numFmtId="0" fontId="1" fillId="2" borderId="45" xfId="0" applyFont="1" applyFill="1" applyBorder="1" applyAlignment="1">
      <alignment horizontal="center" vertical="center" wrapText="1"/>
    </xf>
    <xf numFmtId="0" fontId="4" fillId="0" borderId="29" xfId="0" applyFont="1" applyBorder="1" applyAlignment="1">
      <alignment horizontal="center" vertical="center" wrapText="1"/>
    </xf>
    <xf numFmtId="0" fontId="4" fillId="0" borderId="35" xfId="0" applyFont="1" applyBorder="1" applyAlignment="1">
      <alignment horizontal="center" vertical="center" wrapText="1"/>
    </xf>
    <xf numFmtId="0" fontId="12" fillId="4" borderId="53" xfId="0" applyFont="1" applyFill="1" applyBorder="1" applyAlignment="1">
      <alignment horizontal="center" vertical="top" wrapText="1"/>
    </xf>
    <xf numFmtId="0" fontId="1" fillId="3" borderId="54" xfId="0" applyFont="1" applyFill="1" applyBorder="1" applyAlignment="1">
      <alignment vertical="top" wrapText="1"/>
    </xf>
    <xf numFmtId="0" fontId="7" fillId="5" borderId="55" xfId="0" applyFont="1" applyFill="1" applyBorder="1" applyAlignment="1">
      <alignment horizontal="center" vertical="top" wrapText="1"/>
    </xf>
    <xf numFmtId="0" fontId="7" fillId="5" borderId="56" xfId="0" applyFont="1" applyFill="1" applyBorder="1" applyAlignment="1">
      <alignment horizontal="center" vertical="top" wrapText="1"/>
    </xf>
    <xf numFmtId="0" fontId="13" fillId="0" borderId="35" xfId="0" applyFont="1" applyBorder="1" applyAlignment="1">
      <alignment horizontal="left" vertical="center" wrapText="1"/>
    </xf>
    <xf numFmtId="0" fontId="13" fillId="0" borderId="35" xfId="0" applyFont="1" applyBorder="1" applyAlignment="1">
      <alignment horizontal="center" vertical="center" wrapText="1"/>
    </xf>
    <xf numFmtId="0" fontId="15" fillId="0" borderId="35" xfId="0" applyFont="1" applyBorder="1" applyAlignment="1">
      <alignment horizontal="center" vertical="center" wrapText="1"/>
    </xf>
    <xf numFmtId="9" fontId="15" fillId="0" borderId="35" xfId="0" applyNumberFormat="1" applyFont="1" applyBorder="1" applyAlignment="1">
      <alignment horizontal="center" vertical="center" wrapText="1"/>
    </xf>
    <xf numFmtId="0" fontId="16" fillId="0" borderId="0" xfId="0" applyFont="1" applyAlignment="1">
      <alignment vertical="top" wrapText="1"/>
    </xf>
    <xf numFmtId="0" fontId="4" fillId="2" borderId="66" xfId="0" applyFont="1" applyFill="1" applyBorder="1" applyAlignment="1">
      <alignment horizontal="center" vertical="center" wrapText="1"/>
    </xf>
    <xf numFmtId="0" fontId="1" fillId="0" borderId="2" xfId="0" applyFont="1" applyBorder="1" applyAlignment="1">
      <alignment horizontal="center" vertical="center" wrapText="1"/>
    </xf>
    <xf numFmtId="0" fontId="17" fillId="2" borderId="71" xfId="0" applyFont="1" applyFill="1" applyBorder="1" applyAlignment="1">
      <alignment horizontal="center" vertical="center" wrapText="1"/>
    </xf>
    <xf numFmtId="0" fontId="19" fillId="2" borderId="72" xfId="0" applyFont="1" applyFill="1" applyBorder="1" applyAlignment="1">
      <alignment horizontal="center" vertical="center" wrapText="1"/>
    </xf>
    <xf numFmtId="0" fontId="17" fillId="2" borderId="35" xfId="0" applyFont="1" applyFill="1" applyBorder="1" applyAlignment="1">
      <alignment horizontal="center" vertical="center" wrapText="1"/>
    </xf>
    <xf numFmtId="9" fontId="4" fillId="2" borderId="35" xfId="0" applyNumberFormat="1" applyFont="1" applyFill="1" applyBorder="1" applyAlignment="1">
      <alignment horizontal="center" vertical="center" wrapText="1"/>
    </xf>
    <xf numFmtId="0" fontId="1" fillId="0" borderId="0" xfId="0" applyFont="1" applyAlignment="1">
      <alignment vertical="top" wrapText="1"/>
    </xf>
    <xf numFmtId="0" fontId="20" fillId="0" borderId="71" xfId="0" applyFont="1" applyBorder="1" applyAlignment="1">
      <alignment vertical="center" wrapText="1"/>
    </xf>
    <xf numFmtId="9" fontId="21" fillId="2" borderId="72" xfId="0" applyNumberFormat="1" applyFont="1" applyFill="1" applyBorder="1" applyAlignment="1">
      <alignment vertical="center" wrapText="1"/>
    </xf>
    <xf numFmtId="10" fontId="21" fillId="0" borderId="29" xfId="0" applyNumberFormat="1" applyFont="1" applyBorder="1" applyAlignment="1">
      <alignment vertical="center" wrapText="1"/>
    </xf>
    <xf numFmtId="9" fontId="21" fillId="0" borderId="35" xfId="0" applyNumberFormat="1" applyFont="1" applyBorder="1" applyAlignment="1">
      <alignment vertical="center" wrapText="1"/>
    </xf>
    <xf numFmtId="0" fontId="21" fillId="0" borderId="35" xfId="0" applyFont="1" applyBorder="1" applyAlignment="1">
      <alignment vertical="center" wrapText="1"/>
    </xf>
    <xf numFmtId="9" fontId="22" fillId="4" borderId="35" xfId="0" applyNumberFormat="1" applyFont="1" applyFill="1" applyBorder="1" applyAlignment="1">
      <alignment vertical="center" wrapText="1"/>
    </xf>
    <xf numFmtId="0" fontId="4" fillId="0" borderId="71" xfId="0" applyFont="1" applyBorder="1" applyAlignment="1">
      <alignment vertical="center" wrapText="1"/>
    </xf>
    <xf numFmtId="9" fontId="22" fillId="2" borderId="72" xfId="0" applyNumberFormat="1" applyFont="1" applyFill="1" applyBorder="1" applyAlignment="1">
      <alignment vertical="center" wrapText="1"/>
    </xf>
    <xf numFmtId="10" fontId="4" fillId="0" borderId="35" xfId="0" applyNumberFormat="1" applyFont="1" applyBorder="1" applyAlignment="1">
      <alignment vertical="center" wrapText="1"/>
    </xf>
    <xf numFmtId="9" fontId="4" fillId="0" borderId="35" xfId="0" applyNumberFormat="1" applyFont="1" applyBorder="1" applyAlignment="1">
      <alignment vertical="center" wrapText="1"/>
    </xf>
    <xf numFmtId="0" fontId="4" fillId="0" borderId="35" xfId="0" applyFont="1" applyBorder="1" applyAlignment="1">
      <alignment vertical="center" wrapText="1"/>
    </xf>
    <xf numFmtId="10" fontId="22" fillId="4" borderId="35" xfId="0" applyNumberFormat="1" applyFont="1" applyFill="1" applyBorder="1" applyAlignment="1">
      <alignment vertical="center" wrapText="1"/>
    </xf>
    <xf numFmtId="0" fontId="1" fillId="0" borderId="1" xfId="0" applyFont="1" applyBorder="1" applyAlignment="1">
      <alignment horizontal="right" vertical="center" wrapText="1"/>
    </xf>
    <xf numFmtId="0" fontId="1" fillId="2" borderId="45" xfId="0" applyFont="1" applyFill="1" applyBorder="1" applyAlignment="1">
      <alignment vertical="center" wrapText="1"/>
    </xf>
    <xf numFmtId="0" fontId="17" fillId="3" borderId="45" xfId="0" applyFont="1" applyFill="1" applyBorder="1" applyAlignment="1">
      <alignment vertical="center" wrapText="1"/>
    </xf>
    <xf numFmtId="0" fontId="1" fillId="3" borderId="45" xfId="0" applyFont="1" applyFill="1" applyBorder="1" applyAlignment="1">
      <alignment vertical="center" wrapText="1"/>
    </xf>
    <xf numFmtId="0" fontId="4" fillId="11" borderId="72" xfId="0" applyFont="1" applyFill="1" applyBorder="1" applyAlignment="1">
      <alignment horizontal="center" vertical="center" wrapText="1"/>
    </xf>
    <xf numFmtId="0" fontId="4" fillId="11" borderId="31" xfId="0" applyFont="1" applyFill="1" applyBorder="1" applyAlignment="1">
      <alignment horizontal="center" vertical="center" wrapText="1"/>
    </xf>
    <xf numFmtId="0" fontId="26" fillId="12" borderId="35" xfId="0" applyFont="1" applyFill="1" applyBorder="1" applyAlignment="1">
      <alignment horizontal="center" vertical="top" wrapText="1"/>
    </xf>
    <xf numFmtId="0" fontId="1" fillId="0" borderId="35" xfId="0" applyFont="1" applyBorder="1" applyAlignment="1">
      <alignment horizontal="center" vertical="top" wrapText="1"/>
    </xf>
    <xf numFmtId="0" fontId="1" fillId="3" borderId="35" xfId="0" applyFont="1" applyFill="1" applyBorder="1" applyAlignment="1">
      <alignment horizontal="center" vertical="top" wrapText="1"/>
    </xf>
    <xf numFmtId="0" fontId="1" fillId="0" borderId="58" xfId="0" applyFont="1" applyBorder="1" applyAlignment="1">
      <alignment horizontal="left" vertical="top" wrapText="1"/>
    </xf>
    <xf numFmtId="0" fontId="7" fillId="2" borderId="80" xfId="0" applyFont="1" applyFill="1" applyBorder="1" applyAlignment="1">
      <alignment vertical="top" wrapText="1"/>
    </xf>
    <xf numFmtId="0" fontId="1" fillId="9" borderId="45" xfId="0" applyFont="1" applyFill="1" applyBorder="1" applyAlignment="1">
      <alignment vertical="center" wrapText="1"/>
    </xf>
    <xf numFmtId="0" fontId="4" fillId="6" borderId="35" xfId="0" applyFont="1" applyFill="1" applyBorder="1" applyAlignment="1">
      <alignment horizontal="left" vertical="center" wrapText="1"/>
    </xf>
    <xf numFmtId="0" fontId="4" fillId="0" borderId="35" xfId="0" applyFont="1" applyBorder="1" applyAlignment="1">
      <alignment vertical="top" wrapText="1"/>
    </xf>
    <xf numFmtId="0" fontId="13" fillId="0" borderId="35" xfId="0" applyFont="1" applyBorder="1" applyAlignment="1">
      <alignment horizontal="left" vertical="top" wrapText="1"/>
    </xf>
    <xf numFmtId="0" fontId="7" fillId="0" borderId="0" xfId="0" applyFont="1" applyAlignment="1">
      <alignment horizontal="center" vertical="center" wrapText="1"/>
    </xf>
    <xf numFmtId="0" fontId="7" fillId="0" borderId="2" xfId="0" applyFont="1" applyBorder="1" applyAlignment="1">
      <alignment horizontal="center" vertical="center" wrapText="1"/>
    </xf>
    <xf numFmtId="0" fontId="17" fillId="2" borderId="71" xfId="0" applyFont="1" applyFill="1" applyBorder="1" applyAlignment="1">
      <alignment horizontal="center" vertical="top" wrapText="1"/>
    </xf>
    <xf numFmtId="0" fontId="19" fillId="2" borderId="72" xfId="0" applyFont="1" applyFill="1" applyBorder="1" applyAlignment="1">
      <alignment horizontal="center" vertical="top" wrapText="1"/>
    </xf>
    <xf numFmtId="0" fontId="17" fillId="2" borderId="35" xfId="0" applyFont="1" applyFill="1" applyBorder="1" applyAlignment="1">
      <alignment horizontal="center" vertical="top" wrapText="1"/>
    </xf>
    <xf numFmtId="9" fontId="4" fillId="2" borderId="35" xfId="0" applyNumberFormat="1" applyFont="1" applyFill="1" applyBorder="1" applyAlignment="1">
      <alignment horizontal="center" vertical="top" wrapText="1"/>
    </xf>
    <xf numFmtId="9" fontId="4" fillId="2" borderId="72" xfId="0" applyNumberFormat="1" applyFont="1" applyFill="1" applyBorder="1" applyAlignment="1">
      <alignment vertical="center" wrapText="1"/>
    </xf>
    <xf numFmtId="0" fontId="21" fillId="0" borderId="29" xfId="0" applyFont="1" applyBorder="1" applyAlignment="1">
      <alignment horizontal="center" vertical="center" wrapText="1"/>
    </xf>
    <xf numFmtId="0" fontId="21" fillId="0" borderId="35" xfId="0" applyFont="1" applyBorder="1" applyAlignment="1">
      <alignment horizontal="center" vertical="center" wrapText="1"/>
    </xf>
    <xf numFmtId="165" fontId="4" fillId="4" borderId="35" xfId="0" applyNumberFormat="1" applyFont="1" applyFill="1" applyBorder="1" applyAlignment="1">
      <alignment vertical="center" wrapText="1"/>
    </xf>
    <xf numFmtId="0" fontId="4" fillId="11" borderId="72" xfId="0" applyFont="1" applyFill="1" applyBorder="1" applyAlignment="1">
      <alignment horizontal="center" vertical="top" wrapText="1"/>
    </xf>
    <xf numFmtId="0" fontId="4" fillId="11" borderId="80" xfId="0" applyFont="1" applyFill="1" applyBorder="1" applyAlignment="1">
      <alignment horizontal="center" vertical="top" wrapText="1"/>
    </xf>
    <xf numFmtId="0" fontId="27" fillId="0" borderId="35" xfId="0" applyFont="1" applyBorder="1" applyAlignment="1">
      <alignment horizontal="center" vertical="top"/>
    </xf>
    <xf numFmtId="0" fontId="27" fillId="3" borderId="35" xfId="0" applyFont="1" applyFill="1" applyBorder="1" applyAlignment="1">
      <alignment horizontal="center" vertical="top"/>
    </xf>
    <xf numFmtId="0" fontId="27" fillId="0" borderId="0" xfId="0" applyFont="1" applyAlignment="1">
      <alignment vertical="center"/>
    </xf>
    <xf numFmtId="0" fontId="27" fillId="0" borderId="0" xfId="0" applyFont="1"/>
    <xf numFmtId="0" fontId="6" fillId="2" borderId="89" xfId="0" applyFont="1" applyFill="1" applyBorder="1" applyAlignment="1">
      <alignment horizontal="center"/>
    </xf>
    <xf numFmtId="0" fontId="27" fillId="0" borderId="0" xfId="0" applyFont="1" applyAlignment="1">
      <alignment horizontal="center"/>
    </xf>
    <xf numFmtId="0" fontId="9" fillId="4" borderId="54" xfId="0" applyFont="1" applyFill="1" applyBorder="1" applyAlignment="1">
      <alignment horizontal="center" vertical="top"/>
    </xf>
    <xf numFmtId="0" fontId="3" fillId="4" borderId="35" xfId="0" applyFont="1" applyFill="1" applyBorder="1" applyAlignment="1">
      <alignment horizontal="center"/>
    </xf>
    <xf numFmtId="0" fontId="27" fillId="2" borderId="45" xfId="0" applyFont="1" applyFill="1" applyBorder="1" applyAlignment="1">
      <alignment horizontal="center"/>
    </xf>
    <xf numFmtId="0" fontId="32" fillId="4" borderId="54" xfId="0" applyFont="1" applyFill="1" applyBorder="1" applyAlignment="1">
      <alignment horizontal="center" vertical="top"/>
    </xf>
    <xf numFmtId="0" fontId="33" fillId="4" borderId="54" xfId="0" applyFont="1" applyFill="1" applyBorder="1" applyAlignment="1">
      <alignment vertical="top"/>
    </xf>
    <xf numFmtId="0" fontId="9" fillId="4" borderId="40" xfId="0" applyFont="1" applyFill="1" applyBorder="1" applyAlignment="1">
      <alignment horizontal="center" vertical="top"/>
    </xf>
    <xf numFmtId="0" fontId="6" fillId="2" borderId="35" xfId="0" applyFont="1" applyFill="1" applyBorder="1" applyAlignment="1">
      <alignment horizontal="center"/>
    </xf>
    <xf numFmtId="0" fontId="12" fillId="4" borderId="91" xfId="0" applyFont="1" applyFill="1" applyBorder="1" applyAlignment="1">
      <alignment horizontal="center" vertical="top"/>
    </xf>
    <xf numFmtId="0" fontId="27" fillId="3" borderId="45" xfId="0" applyFont="1" applyFill="1" applyBorder="1" applyAlignment="1">
      <alignment vertical="top"/>
    </xf>
    <xf numFmtId="0" fontId="29" fillId="5" borderId="45" xfId="0" applyFont="1" applyFill="1" applyBorder="1" applyAlignment="1">
      <alignment horizontal="center" vertical="top"/>
    </xf>
    <xf numFmtId="0" fontId="6" fillId="6" borderId="35" xfId="0" applyFont="1" applyFill="1" applyBorder="1" applyAlignment="1">
      <alignment horizontal="left"/>
    </xf>
    <xf numFmtId="0" fontId="6" fillId="0" borderId="35" xfId="0" applyFont="1" applyBorder="1" applyAlignment="1">
      <alignment vertical="top"/>
    </xf>
    <xf numFmtId="0" fontId="12" fillId="4" borderId="40" xfId="0" applyFont="1" applyFill="1" applyBorder="1" applyAlignment="1">
      <alignment horizontal="center" vertical="top"/>
    </xf>
    <xf numFmtId="0" fontId="27" fillId="3" borderId="54" xfId="0" applyFont="1" applyFill="1" applyBorder="1" applyAlignment="1">
      <alignment vertical="top"/>
    </xf>
    <xf numFmtId="0" fontId="29" fillId="5" borderId="54" xfId="0" applyFont="1" applyFill="1" applyBorder="1" applyAlignment="1">
      <alignment horizontal="center" vertical="top"/>
    </xf>
    <xf numFmtId="0" fontId="13" fillId="0" borderId="35" xfId="0" applyFont="1" applyBorder="1" applyAlignment="1">
      <alignment horizontal="left"/>
    </xf>
    <xf numFmtId="0" fontId="13" fillId="0" borderId="35" xfId="0" applyFont="1" applyBorder="1" applyAlignment="1">
      <alignment horizontal="center"/>
    </xf>
    <xf numFmtId="0" fontId="13" fillId="0" borderId="35" xfId="0" applyFont="1" applyBorder="1" applyAlignment="1">
      <alignment horizontal="left" vertical="top"/>
    </xf>
    <xf numFmtId="0" fontId="15" fillId="0" borderId="35" xfId="0" applyFont="1" applyBorder="1" applyAlignment="1">
      <alignment horizontal="center"/>
    </xf>
    <xf numFmtId="0" fontId="16" fillId="0" borderId="0" xfId="0" applyFont="1" applyAlignment="1">
      <alignment vertical="top"/>
    </xf>
    <xf numFmtId="0" fontId="6" fillId="2" borderId="45" xfId="0" applyFont="1" applyFill="1" applyBorder="1" applyAlignment="1">
      <alignment horizontal="center"/>
    </xf>
    <xf numFmtId="0" fontId="27" fillId="0" borderId="60" xfId="0" applyFont="1" applyBorder="1" applyAlignment="1">
      <alignment horizontal="center" vertical="center"/>
    </xf>
    <xf numFmtId="0" fontId="27" fillId="0" borderId="0" xfId="0" applyFont="1" applyAlignment="1">
      <alignment horizontal="center" vertical="center"/>
    </xf>
    <xf numFmtId="0" fontId="27" fillId="0" borderId="57" xfId="0" applyFont="1" applyBorder="1" applyAlignment="1">
      <alignment horizontal="center"/>
    </xf>
    <xf numFmtId="0" fontId="35" fillId="2" borderId="40" xfId="0" applyFont="1" applyFill="1" applyBorder="1" applyAlignment="1">
      <alignment horizontal="center" vertical="center"/>
    </xf>
    <xf numFmtId="0" fontId="19" fillId="2" borderId="54" xfId="0" applyFont="1" applyFill="1" applyBorder="1" applyAlignment="1">
      <alignment horizontal="center" vertical="center"/>
    </xf>
    <xf numFmtId="0" fontId="35" fillId="2" borderId="35" xfId="0" applyFont="1" applyFill="1" applyBorder="1" applyAlignment="1">
      <alignment horizontal="center" vertical="center"/>
    </xf>
    <xf numFmtId="0" fontId="6" fillId="2" borderId="35" xfId="0" applyFont="1" applyFill="1" applyBorder="1" applyAlignment="1">
      <alignment horizontal="center" vertical="center"/>
    </xf>
    <xf numFmtId="0" fontId="27" fillId="0" borderId="0" xfId="0" applyFont="1" applyAlignment="1">
      <alignment vertical="top"/>
    </xf>
    <xf numFmtId="0" fontId="20" fillId="0" borderId="36" xfId="0" applyFont="1" applyBorder="1" applyAlignment="1">
      <alignment vertical="center"/>
    </xf>
    <xf numFmtId="9" fontId="6" fillId="2" borderId="54" xfId="0" applyNumberFormat="1" applyFont="1" applyFill="1" applyBorder="1" applyAlignment="1">
      <alignment horizontal="right" vertical="center"/>
    </xf>
    <xf numFmtId="0" fontId="21" fillId="0" borderId="75" xfId="0" applyFont="1" applyBorder="1" applyAlignment="1">
      <alignment horizontal="center" vertical="center"/>
    </xf>
    <xf numFmtId="0" fontId="21" fillId="0" borderId="35" xfId="0" applyFont="1" applyBorder="1" applyAlignment="1">
      <alignment horizontal="center" vertical="center"/>
    </xf>
    <xf numFmtId="1" fontId="22" fillId="4" borderId="35" xfId="0" applyNumberFormat="1" applyFont="1" applyFill="1" applyBorder="1" applyAlignment="1">
      <alignment horizontal="center" vertical="center"/>
    </xf>
    <xf numFmtId="9" fontId="23" fillId="7" borderId="95" xfId="0" applyNumberFormat="1" applyFont="1" applyFill="1" applyBorder="1"/>
    <xf numFmtId="0" fontId="1" fillId="7" borderId="95" xfId="0" applyFont="1" applyFill="1" applyBorder="1"/>
    <xf numFmtId="0" fontId="1" fillId="7" borderId="96" xfId="0" applyFont="1" applyFill="1" applyBorder="1"/>
    <xf numFmtId="0" fontId="27" fillId="7" borderId="45" xfId="0" applyFont="1" applyFill="1" applyBorder="1"/>
    <xf numFmtId="0" fontId="29" fillId="7" borderId="45" xfId="0" applyFont="1" applyFill="1" applyBorder="1"/>
    <xf numFmtId="0" fontId="1" fillId="7" borderId="97" xfId="0" applyFont="1" applyFill="1" applyBorder="1"/>
    <xf numFmtId="0" fontId="6" fillId="0" borderId="36" xfId="0" applyFont="1" applyBorder="1" applyAlignment="1">
      <alignment vertical="center"/>
    </xf>
    <xf numFmtId="9" fontId="22" fillId="2" borderId="54" xfId="0" applyNumberFormat="1" applyFont="1" applyFill="1" applyBorder="1" applyAlignment="1">
      <alignment horizontal="right" vertical="center"/>
    </xf>
    <xf numFmtId="0" fontId="6" fillId="0" borderId="35" xfId="0" applyFont="1" applyBorder="1" applyAlignment="1">
      <alignment horizontal="center" vertical="center"/>
    </xf>
    <xf numFmtId="2" fontId="22" fillId="4" borderId="35" xfId="0" applyNumberFormat="1" applyFont="1" applyFill="1" applyBorder="1" applyAlignment="1">
      <alignment horizontal="center" vertical="center"/>
    </xf>
    <xf numFmtId="0" fontId="27" fillId="0" borderId="60" xfId="0" applyFont="1" applyBorder="1" applyAlignment="1">
      <alignment horizontal="right" vertical="center"/>
    </xf>
    <xf numFmtId="0" fontId="1" fillId="0" borderId="4" xfId="0" applyFont="1" applyBorder="1"/>
    <xf numFmtId="0" fontId="1" fillId="0" borderId="5" xfId="0" applyFont="1" applyBorder="1"/>
    <xf numFmtId="0" fontId="27" fillId="2" borderId="45" xfId="0" applyFont="1" applyFill="1" applyBorder="1"/>
    <xf numFmtId="0" fontId="35" fillId="3" borderId="95" xfId="0" applyFont="1" applyFill="1" applyBorder="1" applyAlignment="1">
      <alignment horizontal="center"/>
    </xf>
    <xf numFmtId="0" fontId="6" fillId="11" borderId="100" xfId="0" applyFont="1" applyFill="1" applyBorder="1" applyAlignment="1">
      <alignment horizontal="center" vertical="top"/>
    </xf>
    <xf numFmtId="0" fontId="35" fillId="3" borderId="45" xfId="0" applyFont="1" applyFill="1" applyBorder="1"/>
    <xf numFmtId="0" fontId="27" fillId="3" borderId="45" xfId="0" applyFont="1" applyFill="1" applyBorder="1"/>
    <xf numFmtId="0" fontId="6" fillId="11" borderId="89" xfId="0" applyFont="1" applyFill="1" applyBorder="1" applyAlignment="1">
      <alignment horizontal="center" vertical="top"/>
    </xf>
    <xf numFmtId="0" fontId="37" fillId="4" borderId="32" xfId="0" applyFont="1" applyFill="1" applyBorder="1" applyAlignment="1">
      <alignment horizontal="center" vertical="top" wrapText="1"/>
    </xf>
    <xf numFmtId="0" fontId="7" fillId="4" borderId="35" xfId="0" applyFont="1" applyFill="1" applyBorder="1" applyAlignment="1">
      <alignment horizontal="center" wrapText="1"/>
    </xf>
    <xf numFmtId="0" fontId="37" fillId="4" borderId="37" xfId="0" applyFont="1" applyFill="1" applyBorder="1" applyAlignment="1">
      <alignment horizontal="center" vertical="top" wrapText="1"/>
    </xf>
    <xf numFmtId="0" fontId="38" fillId="4" borderId="38" xfId="0" applyFont="1" applyFill="1" applyBorder="1" applyAlignment="1">
      <alignment horizontal="center" vertical="top" wrapText="1"/>
    </xf>
    <xf numFmtId="0" fontId="39" fillId="4" borderId="39" xfId="0" applyFont="1" applyFill="1" applyBorder="1" applyAlignment="1">
      <alignment vertical="top" wrapText="1"/>
    </xf>
    <xf numFmtId="0" fontId="37" fillId="4" borderId="40" xfId="0" applyFont="1" applyFill="1" applyBorder="1" applyAlignment="1">
      <alignment horizontal="center" vertical="top" wrapText="1"/>
    </xf>
    <xf numFmtId="0" fontId="37" fillId="4" borderId="41" xfId="0" applyFont="1" applyFill="1" applyBorder="1" applyAlignment="1">
      <alignment horizontal="center" vertical="top" wrapText="1"/>
    </xf>
    <xf numFmtId="0" fontId="4" fillId="13" borderId="35" xfId="0" applyFont="1" applyFill="1" applyBorder="1" applyAlignment="1">
      <alignment horizontal="left" vertical="center" wrapText="1"/>
    </xf>
    <xf numFmtId="0" fontId="37" fillId="4" borderId="46" xfId="0" applyFont="1" applyFill="1" applyBorder="1" applyAlignment="1">
      <alignment horizontal="center" vertical="top" wrapText="1"/>
    </xf>
    <xf numFmtId="0" fontId="37" fillId="4" borderId="53" xfId="0" applyFont="1" applyFill="1" applyBorder="1" applyAlignment="1">
      <alignment horizontal="center" vertical="top" wrapText="1"/>
    </xf>
    <xf numFmtId="0" fontId="37" fillId="0" borderId="35" xfId="0" applyFont="1" applyBorder="1" applyAlignment="1">
      <alignment horizontal="left" vertical="center" wrapText="1"/>
    </xf>
    <xf numFmtId="0" fontId="37" fillId="0" borderId="35" xfId="0" applyFont="1" applyBorder="1" applyAlignment="1">
      <alignment horizontal="center" vertical="center" wrapText="1"/>
    </xf>
    <xf numFmtId="0" fontId="37" fillId="0" borderId="35" xfId="0" applyFont="1" applyBorder="1" applyAlignment="1">
      <alignment horizontal="left" vertical="top" wrapText="1"/>
    </xf>
    <xf numFmtId="0" fontId="14" fillId="3" borderId="35" xfId="0" applyFont="1" applyFill="1" applyBorder="1" applyAlignment="1">
      <alignment horizontal="center" vertical="center" wrapText="1"/>
    </xf>
    <xf numFmtId="0" fontId="17" fillId="2" borderId="72" xfId="0" applyFont="1" applyFill="1" applyBorder="1" applyAlignment="1">
      <alignment horizontal="center" vertical="top" wrapText="1"/>
    </xf>
    <xf numFmtId="0" fontId="4" fillId="0" borderId="29" xfId="0" applyFont="1" applyBorder="1" applyAlignment="1">
      <alignment horizontal="right" wrapText="1"/>
    </xf>
    <xf numFmtId="0" fontId="4" fillId="0" borderId="35" xfId="0" applyFont="1" applyBorder="1" applyAlignment="1">
      <alignment horizontal="right" wrapText="1"/>
    </xf>
    <xf numFmtId="9" fontId="4" fillId="4" borderId="35" xfId="0" applyNumberFormat="1" applyFont="1" applyFill="1" applyBorder="1" applyAlignment="1">
      <alignment vertical="center" wrapText="1"/>
    </xf>
    <xf numFmtId="0" fontId="4" fillId="0" borderId="29" xfId="0" applyFont="1" applyBorder="1" applyAlignment="1">
      <alignment vertical="center" wrapText="1"/>
    </xf>
    <xf numFmtId="0" fontId="14" fillId="0" borderId="0" xfId="0" applyFont="1" applyAlignment="1">
      <alignment horizontal="left" vertical="center" wrapText="1"/>
    </xf>
    <xf numFmtId="0" fontId="7" fillId="0" borderId="0" xfId="0" applyFont="1" applyAlignment="1">
      <alignment vertical="center" wrapText="1"/>
    </xf>
    <xf numFmtId="0" fontId="40" fillId="0" borderId="0" xfId="0" applyFont="1" applyAlignment="1">
      <alignment vertical="center"/>
    </xf>
    <xf numFmtId="0" fontId="1" fillId="0" borderId="0" xfId="0" applyFont="1" applyAlignment="1">
      <alignment vertical="center"/>
    </xf>
    <xf numFmtId="0" fontId="1" fillId="0" borderId="0" xfId="0" applyFont="1"/>
    <xf numFmtId="0" fontId="4" fillId="13" borderId="35" xfId="0" applyFont="1" applyFill="1" applyBorder="1" applyAlignment="1">
      <alignment vertical="top" wrapText="1"/>
    </xf>
    <xf numFmtId="9" fontId="1" fillId="0" borderId="0" xfId="0" applyNumberFormat="1" applyFont="1" applyAlignment="1">
      <alignment horizontal="center" vertical="center" wrapText="1"/>
    </xf>
    <xf numFmtId="1" fontId="4" fillId="4" borderId="35" xfId="0" applyNumberFormat="1" applyFont="1" applyFill="1" applyBorder="1" applyAlignment="1">
      <alignment vertical="center" wrapText="1"/>
    </xf>
    <xf numFmtId="9" fontId="5" fillId="7" borderId="95" xfId="0" applyNumberFormat="1" applyFont="1" applyFill="1" applyBorder="1" applyAlignment="1">
      <alignment vertical="center" wrapText="1"/>
    </xf>
    <xf numFmtId="0" fontId="5" fillId="0" borderId="71" xfId="0" applyFont="1" applyBorder="1" applyAlignment="1">
      <alignment vertical="center" wrapText="1"/>
    </xf>
    <xf numFmtId="0" fontId="1" fillId="7" borderId="54" xfId="0" applyFont="1" applyFill="1" applyBorder="1"/>
    <xf numFmtId="0" fontId="1" fillId="7" borderId="106" xfId="0" applyFont="1" applyFill="1" applyBorder="1"/>
    <xf numFmtId="0" fontId="4" fillId="14" borderId="22" xfId="0" applyFont="1" applyFill="1" applyBorder="1" applyAlignment="1">
      <alignment horizontal="center" vertical="center" wrapText="1"/>
    </xf>
    <xf numFmtId="0" fontId="37" fillId="15" borderId="32" xfId="0" applyFont="1" applyFill="1" applyBorder="1" applyAlignment="1">
      <alignment horizontal="center" vertical="top" wrapText="1"/>
    </xf>
    <xf numFmtId="0" fontId="7" fillId="15" borderId="35" xfId="0" applyFont="1" applyFill="1" applyBorder="1" applyAlignment="1">
      <alignment horizontal="center" wrapText="1"/>
    </xf>
    <xf numFmtId="0" fontId="37" fillId="15" borderId="37" xfId="0" applyFont="1" applyFill="1" applyBorder="1" applyAlignment="1">
      <alignment horizontal="center" vertical="top" wrapText="1"/>
    </xf>
    <xf numFmtId="0" fontId="41" fillId="15" borderId="38" xfId="0" applyFont="1" applyFill="1" applyBorder="1" applyAlignment="1">
      <alignment horizontal="center" vertical="top" wrapText="1"/>
    </xf>
    <xf numFmtId="0" fontId="42" fillId="15" borderId="39" xfId="0" applyFont="1" applyFill="1" applyBorder="1" applyAlignment="1">
      <alignment vertical="top" wrapText="1"/>
    </xf>
    <xf numFmtId="0" fontId="37" fillId="15" borderId="40" xfId="0" applyFont="1" applyFill="1" applyBorder="1" applyAlignment="1">
      <alignment horizontal="center" vertical="top" wrapText="1"/>
    </xf>
    <xf numFmtId="0" fontId="17" fillId="11" borderId="35" xfId="0" applyFont="1" applyFill="1" applyBorder="1" applyAlignment="1">
      <alignment horizontal="center" vertical="center" wrapText="1"/>
    </xf>
    <xf numFmtId="0" fontId="37" fillId="15" borderId="41" xfId="0" applyFont="1" applyFill="1" applyBorder="1" applyAlignment="1">
      <alignment horizontal="center" vertical="top" wrapText="1"/>
    </xf>
    <xf numFmtId="0" fontId="1" fillId="7" borderId="42" xfId="0" applyFont="1" applyFill="1" applyBorder="1" applyAlignment="1">
      <alignment vertical="top" wrapText="1"/>
    </xf>
    <xf numFmtId="0" fontId="7" fillId="16" borderId="43" xfId="0" applyFont="1" applyFill="1" applyBorder="1" applyAlignment="1">
      <alignment horizontal="center" vertical="top" wrapText="1"/>
    </xf>
    <xf numFmtId="0" fontId="1" fillId="7" borderId="44" xfId="0" applyFont="1" applyFill="1" applyBorder="1" applyAlignment="1">
      <alignment vertical="top" wrapText="1"/>
    </xf>
    <xf numFmtId="0" fontId="1" fillId="7" borderId="45" xfId="0" applyFont="1" applyFill="1" applyBorder="1" applyAlignment="1">
      <alignment vertical="top" wrapText="1"/>
    </xf>
    <xf numFmtId="0" fontId="1" fillId="7" borderId="47" xfId="0" applyFont="1" applyFill="1" applyBorder="1" applyAlignment="1">
      <alignment vertical="top" wrapText="1"/>
    </xf>
    <xf numFmtId="0" fontId="37" fillId="15" borderId="46" xfId="0" applyFont="1" applyFill="1" applyBorder="1" applyAlignment="1">
      <alignment horizontal="center" vertical="top" wrapText="1"/>
    </xf>
    <xf numFmtId="0" fontId="7" fillId="16" borderId="48" xfId="0" applyFont="1" applyFill="1" applyBorder="1" applyAlignment="1">
      <alignment horizontal="center" vertical="top" wrapText="1"/>
    </xf>
    <xf numFmtId="0" fontId="37" fillId="15" borderId="53" xfId="0" applyFont="1" applyFill="1" applyBorder="1" applyAlignment="1">
      <alignment horizontal="center" vertical="top" wrapText="1"/>
    </xf>
    <xf numFmtId="0" fontId="1" fillId="7" borderId="54" xfId="0" applyFont="1" applyFill="1" applyBorder="1" applyAlignment="1">
      <alignment vertical="top" wrapText="1"/>
    </xf>
    <xf numFmtId="0" fontId="7" fillId="16" borderId="55" xfId="0" applyFont="1" applyFill="1" applyBorder="1" applyAlignment="1">
      <alignment horizontal="center" vertical="top" wrapText="1"/>
    </xf>
    <xf numFmtId="0" fontId="7" fillId="16" borderId="56" xfId="0" applyFont="1" applyFill="1" applyBorder="1" applyAlignment="1">
      <alignment horizontal="center" vertical="top" wrapText="1"/>
    </xf>
    <xf numFmtId="9" fontId="14" fillId="7" borderId="35" xfId="0" applyNumberFormat="1" applyFont="1" applyFill="1" applyBorder="1" applyAlignment="1">
      <alignment horizontal="center" vertical="center" wrapText="1"/>
    </xf>
    <xf numFmtId="0" fontId="14" fillId="7" borderId="35" xfId="0" applyFont="1" applyFill="1" applyBorder="1" applyAlignment="1">
      <alignment horizontal="center" vertical="center" wrapText="1"/>
    </xf>
    <xf numFmtId="0" fontId="4" fillId="11" borderId="66" xfId="0" applyFont="1" applyFill="1" applyBorder="1" applyAlignment="1">
      <alignment horizontal="center" vertical="center" wrapText="1"/>
    </xf>
    <xf numFmtId="0" fontId="17" fillId="14" borderId="71" xfId="0" applyFont="1" applyFill="1" applyBorder="1" applyAlignment="1">
      <alignment horizontal="center" vertical="top" wrapText="1"/>
    </xf>
    <xf numFmtId="0" fontId="17" fillId="14" borderId="72" xfId="0" applyFont="1" applyFill="1" applyBorder="1" applyAlignment="1">
      <alignment horizontal="center" vertical="top" wrapText="1"/>
    </xf>
    <xf numFmtId="0" fontId="17" fillId="14" borderId="35" xfId="0" applyFont="1" applyFill="1" applyBorder="1" applyAlignment="1">
      <alignment horizontal="center" vertical="top" wrapText="1"/>
    </xf>
    <xf numFmtId="9" fontId="4" fillId="14" borderId="35" xfId="0" applyNumberFormat="1" applyFont="1" applyFill="1" applyBorder="1" applyAlignment="1">
      <alignment horizontal="center" vertical="top" wrapText="1"/>
    </xf>
    <xf numFmtId="0" fontId="1" fillId="0" borderId="0" xfId="0" applyFont="1" applyAlignment="1">
      <alignment horizontal="center" vertical="top" wrapText="1"/>
    </xf>
    <xf numFmtId="0" fontId="5" fillId="0" borderId="71" xfId="0" applyFont="1" applyBorder="1" applyAlignment="1">
      <alignment vertical="top" wrapText="1"/>
    </xf>
    <xf numFmtId="9" fontId="4" fillId="14" borderId="72" xfId="0" applyNumberFormat="1" applyFont="1" applyFill="1" applyBorder="1" applyAlignment="1">
      <alignment vertical="center" wrapText="1"/>
    </xf>
    <xf numFmtId="165" fontId="4" fillId="15" borderId="35" xfId="0" applyNumberFormat="1" applyFont="1" applyFill="1" applyBorder="1" applyAlignment="1">
      <alignment vertical="center" wrapText="1"/>
    </xf>
    <xf numFmtId="0" fontId="4" fillId="14" borderId="72" xfId="0" applyFont="1" applyFill="1" applyBorder="1" applyAlignment="1">
      <alignment horizontal="center" vertical="top" wrapText="1"/>
    </xf>
    <xf numFmtId="0" fontId="4" fillId="14" borderId="80" xfId="0" applyFont="1" applyFill="1" applyBorder="1" applyAlignment="1">
      <alignment horizontal="center" vertical="top" wrapText="1"/>
    </xf>
    <xf numFmtId="0" fontId="1" fillId="0" borderId="20" xfId="0" applyFont="1" applyBorder="1"/>
    <xf numFmtId="0" fontId="4" fillId="0" borderId="35" xfId="0" applyFont="1" applyBorder="1" applyAlignment="1">
      <alignment horizontal="left" vertical="center" wrapText="1"/>
    </xf>
    <xf numFmtId="0" fontId="4" fillId="6" borderId="35" xfId="0" applyFont="1" applyFill="1" applyBorder="1" applyAlignment="1">
      <alignment vertical="top" wrapText="1"/>
    </xf>
    <xf numFmtId="0" fontId="14" fillId="0" borderId="35" xfId="0" applyFont="1" applyBorder="1" applyAlignment="1">
      <alignment horizontal="center" vertical="center" wrapText="1"/>
    </xf>
    <xf numFmtId="0" fontId="4" fillId="2" borderId="35" xfId="0" applyFont="1" applyFill="1" applyBorder="1" applyAlignment="1">
      <alignment horizontal="center" vertical="top" wrapText="1"/>
    </xf>
    <xf numFmtId="0" fontId="4" fillId="2" borderId="72" xfId="0" applyFont="1" applyFill="1" applyBorder="1" applyAlignment="1">
      <alignment horizontal="center" vertical="center" wrapText="1"/>
    </xf>
    <xf numFmtId="0" fontId="4" fillId="7" borderId="72" xfId="0" applyFont="1" applyFill="1" applyBorder="1" applyAlignment="1">
      <alignment horizontal="center" wrapText="1"/>
    </xf>
    <xf numFmtId="0" fontId="4" fillId="7" borderId="35" xfId="0" applyFont="1" applyFill="1" applyBorder="1" applyAlignment="1">
      <alignment horizontal="center" wrapText="1"/>
    </xf>
    <xf numFmtId="4" fontId="4" fillId="4" borderId="35" xfId="0" applyNumberFormat="1" applyFont="1" applyFill="1" applyBorder="1" applyAlignment="1">
      <alignment vertical="center" wrapText="1"/>
    </xf>
    <xf numFmtId="0" fontId="1" fillId="7" borderId="45" xfId="0" applyFont="1" applyFill="1" applyBorder="1"/>
    <xf numFmtId="9" fontId="1" fillId="0" borderId="0" xfId="0" applyNumberFormat="1" applyFont="1" applyAlignment="1">
      <alignment vertical="center" wrapText="1"/>
    </xf>
    <xf numFmtId="0" fontId="7" fillId="7" borderId="45" xfId="0" applyFont="1" applyFill="1" applyBorder="1"/>
    <xf numFmtId="0" fontId="5" fillId="0" borderId="35" xfId="0" applyFont="1" applyBorder="1" applyAlignment="1">
      <alignment horizontal="center" vertical="top" wrapText="1"/>
    </xf>
    <xf numFmtId="0" fontId="5" fillId="3" borderId="35" xfId="0" applyFont="1" applyFill="1" applyBorder="1" applyAlignment="1">
      <alignment horizontal="center" vertical="top" wrapText="1"/>
    </xf>
    <xf numFmtId="0" fontId="4" fillId="3" borderId="35" xfId="0" applyFont="1" applyFill="1" applyBorder="1" applyAlignment="1">
      <alignment horizontal="center" vertical="center" wrapText="1"/>
    </xf>
    <xf numFmtId="0" fontId="4" fillId="3" borderId="35" xfId="0" applyFont="1" applyFill="1" applyBorder="1" applyAlignment="1">
      <alignment vertical="top" wrapText="1"/>
    </xf>
    <xf numFmtId="0" fontId="4" fillId="0" borderId="29" xfId="0" applyFont="1" applyBorder="1" applyAlignment="1">
      <alignment horizontal="center" wrapText="1"/>
    </xf>
    <xf numFmtId="0" fontId="4" fillId="0" borderId="35" xfId="0" applyFont="1" applyBorder="1" applyAlignment="1">
      <alignment horizontal="center" wrapText="1"/>
    </xf>
    <xf numFmtId="3" fontId="5" fillId="4" borderId="35" xfId="0" applyNumberFormat="1" applyFont="1" applyFill="1" applyBorder="1" applyAlignment="1">
      <alignment vertical="center" wrapText="1"/>
    </xf>
    <xf numFmtId="10" fontId="5" fillId="4" borderId="35" xfId="0" applyNumberFormat="1" applyFont="1" applyFill="1" applyBorder="1" applyAlignment="1">
      <alignment vertical="center" wrapText="1"/>
    </xf>
    <xf numFmtId="0" fontId="27" fillId="0" borderId="1" xfId="0" applyFont="1" applyBorder="1" applyAlignment="1">
      <alignment horizontal="center" vertical="center" wrapText="1"/>
    </xf>
    <xf numFmtId="0" fontId="27" fillId="0" borderId="0" xfId="0" applyFont="1" applyAlignment="1">
      <alignment vertical="center" wrapText="1"/>
    </xf>
    <xf numFmtId="0" fontId="6" fillId="2" borderId="22" xfId="0" applyFont="1" applyFill="1" applyBorder="1" applyAlignment="1">
      <alignment horizontal="center" vertical="center" wrapText="1"/>
    </xf>
    <xf numFmtId="0" fontId="27" fillId="0" borderId="0" xfId="0" applyFont="1" applyAlignment="1">
      <alignment horizontal="center" vertical="center" wrapText="1"/>
    </xf>
    <xf numFmtId="0" fontId="35" fillId="2" borderId="35" xfId="0" applyFont="1" applyFill="1" applyBorder="1" applyAlignment="1">
      <alignment horizontal="center" vertical="center" wrapText="1"/>
    </xf>
    <xf numFmtId="0" fontId="27" fillId="3" borderId="42" xfId="0" applyFont="1" applyFill="1" applyBorder="1" applyAlignment="1">
      <alignment vertical="top" wrapText="1"/>
    </xf>
    <xf numFmtId="0" fontId="29" fillId="5" borderId="43" xfId="0" applyFont="1" applyFill="1" applyBorder="1" applyAlignment="1">
      <alignment horizontal="center" vertical="top" wrapText="1"/>
    </xf>
    <xf numFmtId="0" fontId="27" fillId="3" borderId="44" xfId="0" applyFont="1" applyFill="1" applyBorder="1" applyAlignment="1">
      <alignment vertical="top" wrapText="1"/>
    </xf>
    <xf numFmtId="0" fontId="27" fillId="3" borderId="45" xfId="0" applyFont="1" applyFill="1" applyBorder="1" applyAlignment="1">
      <alignment vertical="top" wrapText="1"/>
    </xf>
    <xf numFmtId="0" fontId="6" fillId="6" borderId="35" xfId="0" applyFont="1" applyFill="1" applyBorder="1" applyAlignment="1">
      <alignment horizontal="left" vertical="center" wrapText="1"/>
    </xf>
    <xf numFmtId="0" fontId="27" fillId="3" borderId="47" xfId="0" applyFont="1" applyFill="1" applyBorder="1" applyAlignment="1">
      <alignment vertical="top" wrapText="1"/>
    </xf>
    <xf numFmtId="0" fontId="29" fillId="5" borderId="48" xfId="0" applyFont="1" applyFill="1" applyBorder="1" applyAlignment="1">
      <alignment horizontal="center" vertical="top" wrapText="1"/>
    </xf>
    <xf numFmtId="0" fontId="6" fillId="0" borderId="35" xfId="0" applyFont="1" applyBorder="1" applyAlignment="1">
      <alignment vertical="top" wrapText="1"/>
    </xf>
    <xf numFmtId="0" fontId="27" fillId="3" borderId="54" xfId="0" applyFont="1" applyFill="1" applyBorder="1" applyAlignment="1">
      <alignment vertical="top" wrapText="1"/>
    </xf>
    <xf numFmtId="0" fontId="29" fillId="5" borderId="55" xfId="0" applyFont="1" applyFill="1" applyBorder="1" applyAlignment="1">
      <alignment horizontal="center" vertical="top" wrapText="1"/>
    </xf>
    <xf numFmtId="0" fontId="29" fillId="5" borderId="56" xfId="0" applyFont="1" applyFill="1" applyBorder="1" applyAlignment="1">
      <alignment horizontal="center" vertical="top" wrapText="1"/>
    </xf>
    <xf numFmtId="9" fontId="27" fillId="0" borderId="0" xfId="0" applyNumberFormat="1" applyFont="1" applyAlignment="1">
      <alignment horizontal="center" vertical="center" wrapText="1"/>
    </xf>
    <xf numFmtId="0" fontId="27" fillId="0" borderId="2" xfId="0" applyFont="1" applyBorder="1" applyAlignment="1">
      <alignment horizontal="center" vertical="center" wrapText="1"/>
    </xf>
    <xf numFmtId="0" fontId="35" fillId="2" borderId="71" xfId="0" applyFont="1" applyFill="1" applyBorder="1" applyAlignment="1">
      <alignment horizontal="center" vertical="top" wrapText="1"/>
    </xf>
    <xf numFmtId="0" fontId="35" fillId="2" borderId="35" xfId="0" applyFont="1" applyFill="1" applyBorder="1" applyAlignment="1">
      <alignment horizontal="center" vertical="top" wrapText="1"/>
    </xf>
    <xf numFmtId="9" fontId="6" fillId="2" borderId="35" xfId="0" applyNumberFormat="1" applyFont="1" applyFill="1" applyBorder="1" applyAlignment="1">
      <alignment horizontal="center" vertical="top" wrapText="1"/>
    </xf>
    <xf numFmtId="0" fontId="27" fillId="0" borderId="0" xfId="0" applyFont="1" applyAlignment="1">
      <alignment vertical="top" wrapText="1"/>
    </xf>
    <xf numFmtId="0" fontId="27" fillId="0" borderId="0" xfId="0" applyFont="1" applyAlignment="1">
      <alignment horizontal="center" vertical="top" wrapText="1"/>
    </xf>
    <xf numFmtId="0" fontId="21" fillId="0" borderId="71" xfId="0" applyFont="1" applyBorder="1" applyAlignment="1">
      <alignment vertical="center" wrapText="1"/>
    </xf>
    <xf numFmtId="0" fontId="45" fillId="0" borderId="29" xfId="0" applyFont="1" applyBorder="1" applyAlignment="1">
      <alignment horizontal="right" wrapText="1"/>
    </xf>
    <xf numFmtId="0" fontId="45" fillId="0" borderId="35" xfId="0" applyFont="1" applyBorder="1" applyAlignment="1">
      <alignment horizontal="right" wrapText="1"/>
    </xf>
    <xf numFmtId="0" fontId="45" fillId="0" borderId="29" xfId="0" applyFont="1" applyBorder="1" applyAlignment="1">
      <alignment vertical="center" wrapText="1"/>
    </xf>
    <xf numFmtId="0" fontId="45" fillId="0" borderId="35" xfId="0" applyFont="1" applyBorder="1" applyAlignment="1">
      <alignment vertical="center" wrapText="1"/>
    </xf>
    <xf numFmtId="9" fontId="21" fillId="4" borderId="35" xfId="0" applyNumberFormat="1" applyFont="1" applyFill="1" applyBorder="1" applyAlignment="1">
      <alignment vertical="center" wrapText="1"/>
    </xf>
    <xf numFmtId="0" fontId="6" fillId="0" borderId="71" xfId="0" applyFont="1" applyBorder="1" applyAlignment="1">
      <alignment vertical="center" wrapText="1"/>
    </xf>
    <xf numFmtId="0" fontId="6" fillId="0" borderId="35" xfId="0" applyFont="1" applyBorder="1" applyAlignment="1">
      <alignment vertical="center" wrapText="1"/>
    </xf>
    <xf numFmtId="165" fontId="6" fillId="4" borderId="35" xfId="0" applyNumberFormat="1" applyFont="1" applyFill="1" applyBorder="1" applyAlignment="1">
      <alignment vertical="center" wrapText="1"/>
    </xf>
    <xf numFmtId="0" fontId="27" fillId="0" borderId="1" xfId="0" applyFont="1" applyBorder="1" applyAlignment="1">
      <alignment horizontal="right" vertical="center" wrapText="1"/>
    </xf>
    <xf numFmtId="0" fontId="35" fillId="3" borderId="45" xfId="0" applyFont="1" applyFill="1" applyBorder="1" applyAlignment="1">
      <alignment vertical="center" wrapText="1"/>
    </xf>
    <xf numFmtId="0" fontId="27" fillId="3" borderId="45" xfId="0" applyFont="1" applyFill="1" applyBorder="1" applyAlignment="1">
      <alignment vertical="center" wrapText="1"/>
    </xf>
    <xf numFmtId="0" fontId="46" fillId="0" borderId="0" xfId="0" applyFont="1" applyAlignment="1">
      <alignment vertical="center" wrapText="1"/>
    </xf>
    <xf numFmtId="0" fontId="27" fillId="0" borderId="114" xfId="0" applyFont="1" applyBorder="1" applyAlignment="1">
      <alignment vertical="center" wrapText="1"/>
    </xf>
    <xf numFmtId="0" fontId="6" fillId="2" borderId="134" xfId="0" applyFont="1" applyFill="1" applyBorder="1" applyAlignment="1">
      <alignment horizontal="center" vertical="center" wrapText="1"/>
    </xf>
    <xf numFmtId="0" fontId="27" fillId="0" borderId="135" xfId="0" applyFont="1" applyBorder="1" applyAlignment="1">
      <alignment vertical="center" wrapText="1"/>
    </xf>
    <xf numFmtId="0" fontId="27" fillId="0" borderId="136" xfId="0" applyFont="1" applyBorder="1" applyAlignment="1">
      <alignment vertical="center" wrapText="1"/>
    </xf>
    <xf numFmtId="0" fontId="13" fillId="4" borderId="138" xfId="0" applyFont="1" applyFill="1" applyBorder="1" applyAlignment="1">
      <alignment horizontal="center" vertical="top" wrapText="1"/>
    </xf>
    <xf numFmtId="0" fontId="29" fillId="4" borderId="140" xfId="0" applyFont="1" applyFill="1" applyBorder="1" applyAlignment="1">
      <alignment horizontal="center" wrapText="1"/>
    </xf>
    <xf numFmtId="0" fontId="47" fillId="4" borderId="138" xfId="0" applyFont="1" applyFill="1" applyBorder="1" applyAlignment="1">
      <alignment horizontal="center" vertical="top" wrapText="1"/>
    </xf>
    <xf numFmtId="0" fontId="48" fillId="4" borderId="140" xfId="0" applyFont="1" applyFill="1" applyBorder="1" applyAlignment="1">
      <alignment vertical="top" wrapText="1"/>
    </xf>
    <xf numFmtId="0" fontId="27" fillId="4" borderId="140" xfId="0" applyFont="1" applyFill="1" applyBorder="1" applyAlignment="1">
      <alignment vertical="top" wrapText="1"/>
    </xf>
    <xf numFmtId="0" fontId="35" fillId="2" borderId="140" xfId="0" applyFont="1" applyFill="1" applyBorder="1" applyAlignment="1">
      <alignment horizontal="center" vertical="center" wrapText="1"/>
    </xf>
    <xf numFmtId="0" fontId="13" fillId="4" borderId="142" xfId="0" applyFont="1" applyFill="1" applyBorder="1" applyAlignment="1">
      <alignment horizontal="center" vertical="top" wrapText="1"/>
    </xf>
    <xf numFmtId="0" fontId="27" fillId="3" borderId="143" xfId="0" applyFont="1" applyFill="1" applyBorder="1" applyAlignment="1">
      <alignment vertical="top" wrapText="1"/>
    </xf>
    <xf numFmtId="0" fontId="29" fillId="5" borderId="144" xfId="0" applyFont="1" applyFill="1" applyBorder="1" applyAlignment="1">
      <alignment horizontal="center" vertical="top" wrapText="1"/>
    </xf>
    <xf numFmtId="0" fontId="27" fillId="3" borderId="114" xfId="0" applyFont="1" applyFill="1" applyBorder="1" applyAlignment="1">
      <alignment vertical="top" wrapText="1"/>
    </xf>
    <xf numFmtId="0" fontId="27" fillId="3" borderId="136" xfId="0" applyFont="1" applyFill="1" applyBorder="1" applyAlignment="1">
      <alignment vertical="top" wrapText="1"/>
    </xf>
    <xf numFmtId="0" fontId="6" fillId="6" borderId="140" xfId="0" applyFont="1" applyFill="1" applyBorder="1" applyAlignment="1">
      <alignment vertical="center" wrapText="1"/>
    </xf>
    <xf numFmtId="0" fontId="29" fillId="5" borderId="145" xfId="0" applyFont="1" applyFill="1" applyBorder="1" applyAlignment="1">
      <alignment horizontal="center" vertical="top" wrapText="1"/>
    </xf>
    <xf numFmtId="0" fontId="29" fillId="5" borderId="143" xfId="0" applyFont="1" applyFill="1" applyBorder="1" applyAlignment="1">
      <alignment horizontal="center" vertical="top" wrapText="1"/>
    </xf>
    <xf numFmtId="0" fontId="6" fillId="0" borderId="140" xfId="0" applyFont="1" applyBorder="1" applyAlignment="1">
      <alignment vertical="top" wrapText="1"/>
    </xf>
    <xf numFmtId="0" fontId="29" fillId="5" borderId="142" xfId="0" applyFont="1" applyFill="1" applyBorder="1" applyAlignment="1">
      <alignment horizontal="center" vertical="top" wrapText="1"/>
    </xf>
    <xf numFmtId="0" fontId="13" fillId="4" borderId="140" xfId="0" applyFont="1" applyFill="1" applyBorder="1" applyAlignment="1">
      <alignment horizontal="center" vertical="top" wrapText="1"/>
    </xf>
    <xf numFmtId="0" fontId="27" fillId="3" borderId="135" xfId="0" applyFont="1" applyFill="1" applyBorder="1" applyAlignment="1">
      <alignment vertical="top" wrapText="1"/>
    </xf>
    <xf numFmtId="0" fontId="29" fillId="5" borderId="138" xfId="0" applyFont="1" applyFill="1" applyBorder="1" applyAlignment="1">
      <alignment horizontal="center" vertical="top" wrapText="1"/>
    </xf>
    <xf numFmtId="0" fontId="29" fillId="5" borderId="140" xfId="0" applyFont="1" applyFill="1" applyBorder="1" applyAlignment="1">
      <alignment horizontal="center" vertical="top" wrapText="1"/>
    </xf>
    <xf numFmtId="0" fontId="13" fillId="0" borderId="149" xfId="0" applyFont="1" applyBorder="1" applyAlignment="1">
      <alignment vertical="center" wrapText="1"/>
    </xf>
    <xf numFmtId="0" fontId="13" fillId="0" borderId="149" xfId="0" applyFont="1" applyBorder="1" applyAlignment="1">
      <alignment horizontal="center" vertical="center" wrapText="1"/>
    </xf>
    <xf numFmtId="0" fontId="13" fillId="0" borderId="153" xfId="0" applyFont="1" applyBorder="1" applyAlignment="1">
      <alignment vertical="top" wrapText="1"/>
    </xf>
    <xf numFmtId="0" fontId="34" fillId="3" borderId="154" xfId="0" applyFont="1" applyFill="1" applyBorder="1" applyAlignment="1">
      <alignment horizontal="center" vertical="center" wrapText="1"/>
    </xf>
    <xf numFmtId="0" fontId="27" fillId="0" borderId="114" xfId="0" applyFont="1" applyBorder="1" applyAlignment="1">
      <alignment vertical="top" wrapText="1"/>
    </xf>
    <xf numFmtId="0" fontId="27" fillId="7" borderId="45" xfId="0" applyFont="1" applyFill="1" applyBorder="1" applyAlignment="1">
      <alignment vertical="center" wrapText="1"/>
    </xf>
    <xf numFmtId="0" fontId="27" fillId="7" borderId="160" xfId="0" applyFont="1" applyFill="1" applyBorder="1" applyAlignment="1">
      <alignment vertical="center" wrapText="1"/>
    </xf>
    <xf numFmtId="0" fontId="6" fillId="2" borderId="140" xfId="0" applyFont="1" applyFill="1" applyBorder="1" applyAlignment="1">
      <alignment horizontal="center" vertical="center" wrapText="1"/>
    </xf>
    <xf numFmtId="0" fontId="27" fillId="0" borderId="168" xfId="0" applyFont="1" applyBorder="1" applyAlignment="1">
      <alignment vertical="center" wrapText="1"/>
    </xf>
    <xf numFmtId="0" fontId="27" fillId="0" borderId="169" xfId="0" applyFont="1" applyBorder="1" applyAlignment="1">
      <alignment vertical="center" wrapText="1"/>
    </xf>
    <xf numFmtId="0" fontId="35" fillId="2" borderId="171" xfId="0" applyFont="1" applyFill="1" applyBorder="1" applyAlignment="1">
      <alignment horizontal="center" vertical="top" wrapText="1"/>
    </xf>
    <xf numFmtId="0" fontId="35" fillId="2" borderId="140" xfId="0" applyFont="1" applyFill="1" applyBorder="1" applyAlignment="1">
      <alignment horizontal="center" vertical="top" wrapText="1"/>
    </xf>
    <xf numFmtId="0" fontId="6" fillId="2" borderId="140" xfId="0" applyFont="1" applyFill="1" applyBorder="1" applyAlignment="1">
      <alignment horizontal="center" vertical="top" wrapText="1"/>
    </xf>
    <xf numFmtId="0" fontId="6" fillId="3" borderId="171" xfId="0" applyFont="1" applyFill="1" applyBorder="1" applyAlignment="1">
      <alignment vertical="center" wrapText="1"/>
    </xf>
    <xf numFmtId="9" fontId="6" fillId="2" borderId="140" xfId="0" applyNumberFormat="1" applyFont="1" applyFill="1" applyBorder="1" applyAlignment="1">
      <alignment horizontal="center" vertical="center" wrapText="1"/>
    </xf>
    <xf numFmtId="0" fontId="6" fillId="0" borderId="140" xfId="0" applyFont="1" applyBorder="1" applyAlignment="1">
      <alignment horizontal="center" vertical="center" wrapText="1"/>
    </xf>
    <xf numFmtId="0" fontId="6" fillId="21" borderId="140" xfId="0" applyFont="1" applyFill="1" applyBorder="1" applyAlignment="1">
      <alignment horizontal="center" vertical="center" wrapText="1"/>
    </xf>
    <xf numFmtId="9" fontId="6" fillId="9" borderId="140" xfId="0" applyNumberFormat="1" applyFont="1" applyFill="1" applyBorder="1" applyAlignment="1">
      <alignment horizontal="right" vertical="center" wrapText="1"/>
    </xf>
    <xf numFmtId="9" fontId="6" fillId="22" borderId="140" xfId="0" applyNumberFormat="1" applyFont="1" applyFill="1" applyBorder="1" applyAlignment="1">
      <alignment horizontal="right" vertical="center" wrapText="1"/>
    </xf>
    <xf numFmtId="0" fontId="30" fillId="3" borderId="171" xfId="0" applyFont="1" applyFill="1" applyBorder="1" applyAlignment="1">
      <alignment vertical="center" wrapText="1"/>
    </xf>
    <xf numFmtId="0" fontId="27" fillId="0" borderId="140" xfId="0" applyFont="1" applyBorder="1" applyAlignment="1">
      <alignment vertical="center" wrapText="1"/>
    </xf>
    <xf numFmtId="0" fontId="27" fillId="3" borderId="140" xfId="0" applyFont="1" applyFill="1" applyBorder="1" applyAlignment="1">
      <alignment vertical="center" wrapText="1"/>
    </xf>
    <xf numFmtId="0" fontId="6" fillId="4" borderId="140" xfId="0" applyFont="1" applyFill="1" applyBorder="1" applyAlignment="1">
      <alignment horizontal="center" vertical="center" wrapText="1"/>
    </xf>
    <xf numFmtId="0" fontId="27" fillId="21" borderId="140" xfId="0" applyFont="1" applyFill="1" applyBorder="1" applyAlignment="1">
      <alignment vertical="center" wrapText="1"/>
    </xf>
    <xf numFmtId="0" fontId="6" fillId="0" borderId="171" xfId="0" applyFont="1" applyBorder="1" applyAlignment="1">
      <alignment vertical="center" wrapText="1"/>
    </xf>
    <xf numFmtId="0" fontId="6" fillId="0" borderId="140" xfId="0" applyFont="1" applyBorder="1" applyAlignment="1">
      <alignment horizontal="right" vertical="center" wrapText="1"/>
    </xf>
    <xf numFmtId="9" fontId="6" fillId="4" borderId="140" xfId="0" applyNumberFormat="1" applyFont="1" applyFill="1" applyBorder="1" applyAlignment="1">
      <alignment horizontal="right" vertical="center" wrapText="1"/>
    </xf>
    <xf numFmtId="0" fontId="27" fillId="3" borderId="114" xfId="0" applyFont="1" applyFill="1" applyBorder="1" applyAlignment="1">
      <alignment vertical="center" wrapText="1"/>
    </xf>
    <xf numFmtId="0" fontId="6" fillId="11" borderId="140" xfId="0" applyFont="1" applyFill="1" applyBorder="1" applyAlignment="1">
      <alignment horizontal="center" vertical="top" wrapText="1"/>
    </xf>
    <xf numFmtId="0" fontId="6" fillId="11" borderId="134" xfId="0" applyFont="1" applyFill="1" applyBorder="1" applyAlignment="1">
      <alignment horizontal="center" vertical="top" wrapText="1"/>
    </xf>
    <xf numFmtId="0" fontId="43" fillId="23" borderId="140" xfId="0" applyFont="1" applyFill="1" applyBorder="1" applyAlignment="1">
      <alignment vertical="top" wrapText="1"/>
    </xf>
    <xf numFmtId="0" fontId="30" fillId="0" borderId="140" xfId="0" applyFont="1" applyBorder="1" applyAlignment="1">
      <alignment vertical="top" wrapText="1"/>
    </xf>
    <xf numFmtId="0" fontId="30" fillId="3" borderId="140" xfId="0" applyFont="1" applyFill="1" applyBorder="1" applyAlignment="1">
      <alignment vertical="top" wrapText="1"/>
    </xf>
    <xf numFmtId="0" fontId="30" fillId="20" borderId="134" xfId="0" applyFont="1" applyFill="1" applyBorder="1" applyAlignment="1">
      <alignment vertical="top" wrapText="1"/>
    </xf>
    <xf numFmtId="0" fontId="29" fillId="0" borderId="114" xfId="0" applyFont="1" applyBorder="1" applyAlignment="1">
      <alignment vertical="center" wrapText="1"/>
    </xf>
    <xf numFmtId="0" fontId="50" fillId="0" borderId="114" xfId="0" applyFont="1" applyBorder="1" applyAlignment="1">
      <alignment vertical="center"/>
    </xf>
    <xf numFmtId="0" fontId="27" fillId="0" borderId="114" xfId="0" applyFont="1" applyBorder="1" applyAlignment="1">
      <alignment vertical="center"/>
    </xf>
    <xf numFmtId="0" fontId="27" fillId="0" borderId="114" xfId="0" applyFont="1" applyBorder="1" applyAlignment="1">
      <alignment wrapText="1"/>
    </xf>
    <xf numFmtId="0" fontId="37" fillId="0" borderId="29" xfId="0" applyFont="1" applyBorder="1" applyAlignment="1">
      <alignment horizontal="left" vertical="center" wrapText="1"/>
    </xf>
    <xf numFmtId="0" fontId="37" fillId="0" borderId="29" xfId="0" applyFont="1" applyBorder="1" applyAlignment="1">
      <alignment horizontal="center" vertical="center" wrapText="1"/>
    </xf>
    <xf numFmtId="0" fontId="37" fillId="0" borderId="29" xfId="0" applyFont="1" applyBorder="1" applyAlignment="1">
      <alignment horizontal="left" vertical="top" wrapText="1"/>
    </xf>
    <xf numFmtId="9" fontId="14" fillId="3" borderId="35" xfId="0" applyNumberFormat="1" applyFont="1" applyFill="1" applyBorder="1" applyAlignment="1">
      <alignment horizontal="center" vertical="center" wrapText="1"/>
    </xf>
    <xf numFmtId="0" fontId="1" fillId="0" borderId="29" xfId="0" applyFont="1" applyBorder="1"/>
    <xf numFmtId="9" fontId="4" fillId="8" borderId="72" xfId="0" applyNumberFormat="1" applyFont="1" applyFill="1" applyBorder="1" applyAlignment="1">
      <alignment vertical="center" wrapText="1"/>
    </xf>
    <xf numFmtId="9" fontId="4" fillId="6" borderId="72" xfId="0" applyNumberFormat="1" applyFont="1" applyFill="1" applyBorder="1" applyAlignment="1">
      <alignment vertical="center" wrapText="1"/>
    </xf>
    <xf numFmtId="0" fontId="4" fillId="2" borderId="72" xfId="0" applyFont="1" applyFill="1" applyBorder="1" applyAlignment="1">
      <alignment horizontal="center" vertical="top" wrapText="1"/>
    </xf>
    <xf numFmtId="0" fontId="4" fillId="2" borderId="80" xfId="0" applyFont="1" applyFill="1" applyBorder="1" applyAlignment="1">
      <alignment horizontal="center" vertical="top" wrapText="1"/>
    </xf>
    <xf numFmtId="1" fontId="4" fillId="2" borderId="72" xfId="0" applyNumberFormat="1" applyFont="1" applyFill="1" applyBorder="1" applyAlignment="1">
      <alignment vertical="center" wrapText="1"/>
    </xf>
    <xf numFmtId="1" fontId="4" fillId="8" borderId="35" xfId="0" applyNumberFormat="1" applyFont="1" applyFill="1" applyBorder="1" applyAlignment="1">
      <alignment vertical="center" wrapText="1"/>
    </xf>
    <xf numFmtId="0" fontId="4" fillId="3" borderId="71" xfId="0" applyFont="1" applyFill="1" applyBorder="1" applyAlignment="1">
      <alignment vertical="center" wrapText="1"/>
    </xf>
    <xf numFmtId="9" fontId="4" fillId="0" borderId="35" xfId="0" applyNumberFormat="1" applyFont="1" applyBorder="1" applyAlignment="1">
      <alignment horizontal="center" vertical="center" wrapText="1"/>
    </xf>
    <xf numFmtId="0" fontId="5" fillId="3" borderId="71" xfId="0" applyFont="1" applyFill="1" applyBorder="1" applyAlignment="1">
      <alignment vertical="center" wrapText="1"/>
    </xf>
    <xf numFmtId="9" fontId="4" fillId="9" borderId="35" xfId="0" applyNumberFormat="1" applyFont="1" applyFill="1" applyBorder="1" applyAlignment="1">
      <alignment horizontal="center" vertical="center" wrapText="1"/>
    </xf>
    <xf numFmtId="9" fontId="4" fillId="9" borderId="35" xfId="0" applyNumberFormat="1" applyFont="1" applyFill="1" applyBorder="1" applyAlignment="1">
      <alignment vertical="center" wrapText="1"/>
    </xf>
    <xf numFmtId="9" fontId="14" fillId="3" borderId="72" xfId="0" applyNumberFormat="1" applyFont="1" applyFill="1" applyBorder="1" applyAlignment="1">
      <alignment horizontal="center" vertical="center" wrapText="1"/>
    </xf>
    <xf numFmtId="0" fontId="1" fillId="2" borderId="45" xfId="0" applyFont="1" applyFill="1" applyBorder="1" applyAlignment="1">
      <alignment vertical="top" wrapText="1"/>
    </xf>
    <xf numFmtId="1" fontId="4" fillId="0" borderId="29" xfId="0" applyNumberFormat="1" applyFont="1" applyBorder="1" applyAlignment="1">
      <alignment horizontal="center" vertical="center" wrapText="1"/>
    </xf>
    <xf numFmtId="9" fontId="4" fillId="4" borderId="35" xfId="0" applyNumberFormat="1" applyFont="1" applyFill="1" applyBorder="1" applyAlignment="1">
      <alignment horizontal="center" vertical="center" wrapText="1"/>
    </xf>
    <xf numFmtId="1" fontId="4" fillId="0" borderId="35" xfId="0" applyNumberFormat="1" applyFont="1" applyBorder="1" applyAlignment="1">
      <alignment vertical="center" wrapText="1"/>
    </xf>
    <xf numFmtId="0" fontId="13" fillId="7" borderId="35" xfId="0" applyFont="1" applyFill="1" applyBorder="1" applyAlignment="1">
      <alignment horizontal="center" vertical="center" wrapText="1"/>
    </xf>
    <xf numFmtId="0" fontId="13" fillId="0" borderId="29" xfId="0" applyFont="1" applyBorder="1" applyAlignment="1">
      <alignment horizontal="center" vertical="center" wrapText="1"/>
    </xf>
    <xf numFmtId="0" fontId="15" fillId="7" borderId="35" xfId="0" applyFont="1" applyFill="1" applyBorder="1" applyAlignment="1">
      <alignment horizontal="center" vertical="center" wrapText="1"/>
    </xf>
    <xf numFmtId="9" fontId="21" fillId="2" borderId="72" xfId="0" applyNumberFormat="1" applyFont="1" applyFill="1" applyBorder="1" applyAlignment="1">
      <alignment horizontal="right" vertical="center" wrapText="1"/>
    </xf>
    <xf numFmtId="0" fontId="21" fillId="0" borderId="29" xfId="0" applyFont="1" applyBorder="1" applyAlignment="1">
      <alignment vertical="center" wrapText="1"/>
    </xf>
    <xf numFmtId="0" fontId="21" fillId="2" borderId="72" xfId="0" applyFont="1" applyFill="1" applyBorder="1" applyAlignment="1">
      <alignment horizontal="center" vertical="center" wrapText="1"/>
    </xf>
    <xf numFmtId="9" fontId="5" fillId="0" borderId="29" xfId="0" applyNumberFormat="1" applyFont="1" applyBorder="1" applyAlignment="1">
      <alignment vertical="center" wrapText="1"/>
    </xf>
    <xf numFmtId="9" fontId="5" fillId="0" borderId="35" xfId="0" applyNumberFormat="1" applyFont="1" applyBorder="1" applyAlignment="1">
      <alignment vertical="center" wrapText="1"/>
    </xf>
    <xf numFmtId="167" fontId="22" fillId="4" borderId="35" xfId="0" applyNumberFormat="1" applyFont="1" applyFill="1" applyBorder="1" applyAlignment="1">
      <alignment vertical="center" wrapText="1"/>
    </xf>
    <xf numFmtId="168" fontId="22" fillId="4" borderId="35" xfId="0" applyNumberFormat="1" applyFont="1" applyFill="1" applyBorder="1" applyAlignment="1">
      <alignment vertical="center" wrapText="1"/>
    </xf>
    <xf numFmtId="0" fontId="22" fillId="2" borderId="72" xfId="0" applyFont="1" applyFill="1" applyBorder="1" applyAlignment="1">
      <alignment horizontal="center" vertical="center" wrapText="1"/>
    </xf>
    <xf numFmtId="165" fontId="22" fillId="4" borderId="35" xfId="0" applyNumberFormat="1" applyFont="1" applyFill="1" applyBorder="1" applyAlignment="1">
      <alignment vertical="center" wrapText="1"/>
    </xf>
    <xf numFmtId="0" fontId="15" fillId="0" borderId="51"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58" xfId="0" applyFont="1" applyBorder="1" applyAlignment="1">
      <alignment horizontal="center" vertical="center" wrapText="1"/>
    </xf>
    <xf numFmtId="0" fontId="56" fillId="0" borderId="62" xfId="0" applyFont="1" applyBorder="1" applyAlignment="1">
      <alignment vertical="top" wrapText="1"/>
    </xf>
    <xf numFmtId="0" fontId="56" fillId="0" borderId="65" xfId="0" applyFont="1" applyBorder="1" applyAlignment="1">
      <alignment vertical="top" wrapText="1"/>
    </xf>
    <xf numFmtId="0" fontId="1" fillId="0" borderId="1" xfId="0"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5" xfId="0" applyFont="1" applyBorder="1" applyAlignment="1">
      <alignment vertical="center" wrapText="1"/>
    </xf>
    <xf numFmtId="0" fontId="58" fillId="0" borderId="0" xfId="0" applyFont="1" applyAlignment="1">
      <alignment horizontal="center" vertical="top" wrapText="1"/>
    </xf>
    <xf numFmtId="0" fontId="7" fillId="0" borderId="0" xfId="0" applyFont="1" applyAlignment="1">
      <alignment vertical="top" wrapText="1"/>
    </xf>
    <xf numFmtId="0" fontId="15" fillId="3" borderId="35" xfId="0" applyFont="1" applyFill="1" applyBorder="1" applyAlignment="1">
      <alignment horizontal="center" vertical="center" wrapText="1"/>
    </xf>
    <xf numFmtId="0" fontId="16" fillId="0" borderId="0" xfId="0" applyFont="1" applyAlignment="1">
      <alignment vertical="center" wrapText="1"/>
    </xf>
    <xf numFmtId="0" fontId="21" fillId="0" borderId="29" xfId="0" applyFont="1" applyBorder="1" applyAlignment="1">
      <alignment horizontal="right" vertical="center" wrapText="1"/>
    </xf>
    <xf numFmtId="0" fontId="21" fillId="0" borderId="35" xfId="0" applyFont="1" applyBorder="1" applyAlignment="1">
      <alignment horizontal="right" vertical="center" wrapText="1"/>
    </xf>
    <xf numFmtId="0" fontId="4" fillId="0" borderId="35" xfId="0" applyFont="1" applyBorder="1" applyAlignment="1">
      <alignment horizontal="right" vertical="center" wrapText="1"/>
    </xf>
    <xf numFmtId="0" fontId="21" fillId="2" borderId="72" xfId="0" applyFont="1" applyFill="1" applyBorder="1" applyAlignment="1">
      <alignment vertical="center" wrapText="1"/>
    </xf>
    <xf numFmtId="0" fontId="21" fillId="2" borderId="72" xfId="0" applyFont="1" applyFill="1" applyBorder="1" applyAlignment="1">
      <alignment horizontal="right" vertical="center" wrapText="1"/>
    </xf>
    <xf numFmtId="9" fontId="18" fillId="4" borderId="35" xfId="0" applyNumberFormat="1" applyFont="1" applyFill="1" applyBorder="1" applyAlignment="1">
      <alignment vertical="center" wrapText="1"/>
    </xf>
    <xf numFmtId="0" fontId="7" fillId="3" borderId="35" xfId="0" applyFont="1" applyFill="1" applyBorder="1" applyAlignment="1">
      <alignment vertical="center" wrapText="1"/>
    </xf>
    <xf numFmtId="1" fontId="22" fillId="4" borderId="35" xfId="0" applyNumberFormat="1" applyFont="1" applyFill="1" applyBorder="1" applyAlignment="1">
      <alignment vertical="center" wrapText="1"/>
    </xf>
    <xf numFmtId="1" fontId="21" fillId="2" borderId="72" xfId="0" applyNumberFormat="1" applyFont="1" applyFill="1" applyBorder="1" applyAlignment="1">
      <alignment horizontal="center" vertical="center" wrapText="1"/>
    </xf>
    <xf numFmtId="1" fontId="21" fillId="0" borderId="35" xfId="0" applyNumberFormat="1" applyFont="1" applyBorder="1" applyAlignment="1">
      <alignment vertical="center" wrapText="1"/>
    </xf>
    <xf numFmtId="1" fontId="22" fillId="2" borderId="72" xfId="0" applyNumberFormat="1" applyFont="1" applyFill="1" applyBorder="1" applyAlignment="1">
      <alignment vertical="center" wrapText="1"/>
    </xf>
    <xf numFmtId="0" fontId="16" fillId="0" borderId="0" xfId="0" applyFont="1" applyAlignment="1">
      <alignment horizontal="center" vertical="center" wrapText="1"/>
    </xf>
    <xf numFmtId="0" fontId="15" fillId="3" borderId="72" xfId="0" applyFont="1" applyFill="1" applyBorder="1" applyAlignment="1">
      <alignment horizontal="center" vertical="center" wrapText="1"/>
    </xf>
    <xf numFmtId="0" fontId="4" fillId="2" borderId="182" xfId="0" applyFont="1" applyFill="1" applyBorder="1" applyAlignment="1">
      <alignment horizontal="center" vertical="top" wrapText="1"/>
    </xf>
    <xf numFmtId="0" fontId="4" fillId="2" borderId="153" xfId="0" applyFont="1" applyFill="1" applyBorder="1" applyAlignment="1">
      <alignment horizontal="center" vertical="top" wrapText="1"/>
    </xf>
    <xf numFmtId="9" fontId="21" fillId="2" borderId="72" xfId="0" applyNumberFormat="1" applyFont="1" applyFill="1" applyBorder="1" applyAlignment="1">
      <alignment horizontal="right"/>
    </xf>
    <xf numFmtId="0" fontId="6" fillId="0" borderId="29" xfId="0" applyFont="1" applyBorder="1" applyAlignment="1">
      <alignment horizontal="right"/>
    </xf>
    <xf numFmtId="0" fontId="21" fillId="0" borderId="29" xfId="0" applyFont="1" applyBorder="1"/>
    <xf numFmtId="9" fontId="21" fillId="2" borderId="183" xfId="0" applyNumberFormat="1" applyFont="1" applyFill="1" applyBorder="1" applyAlignment="1">
      <alignment horizontal="right"/>
    </xf>
    <xf numFmtId="0" fontId="6" fillId="0" borderId="75" xfId="0" applyFont="1" applyBorder="1" applyAlignment="1">
      <alignment horizontal="right"/>
    </xf>
    <xf numFmtId="0" fontId="21" fillId="0" borderId="75" xfId="0" applyFont="1" applyBorder="1"/>
    <xf numFmtId="0" fontId="6" fillId="0" borderId="29" xfId="0" applyFont="1" applyBorder="1" applyAlignment="1">
      <alignment vertical="center" wrapText="1"/>
    </xf>
    <xf numFmtId="165" fontId="21" fillId="0" borderId="29" xfId="0" applyNumberFormat="1" applyFont="1" applyBorder="1" applyAlignment="1">
      <alignment vertical="center" wrapText="1"/>
    </xf>
    <xf numFmtId="0" fontId="6" fillId="2" borderId="100" xfId="0" applyFont="1" applyFill="1" applyBorder="1" applyAlignment="1">
      <alignment horizontal="center" vertical="center" wrapText="1"/>
    </xf>
    <xf numFmtId="0" fontId="6" fillId="2" borderId="89"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17" fillId="2" borderId="22" xfId="0" applyFont="1" applyFill="1" applyBorder="1" applyAlignment="1">
      <alignment horizontal="center" vertical="center" wrapText="1"/>
    </xf>
    <xf numFmtId="0" fontId="8" fillId="0" borderId="0" xfId="0" applyFont="1" applyAlignment="1">
      <alignment horizontal="center" vertical="center" wrapText="1"/>
    </xf>
    <xf numFmtId="0" fontId="17" fillId="4" borderId="32" xfId="0" applyFont="1" applyFill="1" applyBorder="1" applyAlignment="1">
      <alignment horizontal="center" vertical="top" wrapText="1"/>
    </xf>
    <xf numFmtId="0" fontId="17" fillId="4" borderId="35" xfId="0" applyFont="1" applyFill="1" applyBorder="1" applyAlignment="1">
      <alignment horizontal="center" wrapText="1"/>
    </xf>
    <xf numFmtId="0" fontId="17" fillId="4" borderId="37" xfId="0" applyFont="1" applyFill="1" applyBorder="1" applyAlignment="1">
      <alignment horizontal="center" vertical="top" wrapText="1"/>
    </xf>
    <xf numFmtId="0" fontId="60" fillId="4" borderId="38" xfId="0" applyFont="1" applyFill="1" applyBorder="1" applyAlignment="1">
      <alignment horizontal="center" vertical="top" wrapText="1"/>
    </xf>
    <xf numFmtId="0" fontId="61" fillId="4" borderId="39" xfId="0" applyFont="1" applyFill="1" applyBorder="1" applyAlignment="1">
      <alignment vertical="top" wrapText="1"/>
    </xf>
    <xf numFmtId="0" fontId="17" fillId="4" borderId="40" xfId="0" applyFont="1" applyFill="1" applyBorder="1" applyAlignment="1">
      <alignment horizontal="center" vertical="top" wrapText="1"/>
    </xf>
    <xf numFmtId="0" fontId="17" fillId="4" borderId="41" xfId="0" applyFont="1" applyFill="1" applyBorder="1" applyAlignment="1">
      <alignment horizontal="center" vertical="top" wrapText="1"/>
    </xf>
    <xf numFmtId="0" fontId="8" fillId="3" borderId="42" xfId="0" applyFont="1" applyFill="1" applyBorder="1" applyAlignment="1">
      <alignment vertical="top" wrapText="1"/>
    </xf>
    <xf numFmtId="0" fontId="17" fillId="5" borderId="43" xfId="0" applyFont="1" applyFill="1" applyBorder="1" applyAlignment="1">
      <alignment horizontal="center" vertical="top" wrapText="1"/>
    </xf>
    <xf numFmtId="0" fontId="8" fillId="3" borderId="44" xfId="0" applyFont="1" applyFill="1" applyBorder="1" applyAlignment="1">
      <alignment vertical="top" wrapText="1"/>
    </xf>
    <xf numFmtId="0" fontId="8" fillId="3" borderId="45" xfId="0" applyFont="1" applyFill="1" applyBorder="1" applyAlignment="1">
      <alignment vertical="top" wrapText="1"/>
    </xf>
    <xf numFmtId="0" fontId="17" fillId="0" borderId="29" xfId="0" applyFont="1" applyBorder="1" applyAlignment="1">
      <alignment horizontal="center" vertical="center" wrapText="1"/>
    </xf>
    <xf numFmtId="0" fontId="17" fillId="13" borderId="35" xfId="0" applyFont="1" applyFill="1" applyBorder="1" applyAlignment="1">
      <alignment horizontal="left" vertical="center" wrapText="1"/>
    </xf>
    <xf numFmtId="0" fontId="17" fillId="4" borderId="46" xfId="0" applyFont="1" applyFill="1" applyBorder="1" applyAlignment="1">
      <alignment horizontal="center" vertical="top" wrapText="1"/>
    </xf>
    <xf numFmtId="0" fontId="8" fillId="3" borderId="47" xfId="0" applyFont="1" applyFill="1" applyBorder="1" applyAlignment="1">
      <alignment vertical="top" wrapText="1"/>
    </xf>
    <xf numFmtId="0" fontId="17" fillId="5" borderId="48" xfId="0" applyFont="1" applyFill="1" applyBorder="1" applyAlignment="1">
      <alignment horizontal="center" vertical="top" wrapText="1"/>
    </xf>
    <xf numFmtId="0" fontId="17" fillId="0" borderId="35" xfId="0" applyFont="1" applyBorder="1" applyAlignment="1">
      <alignment vertical="top" wrapText="1"/>
    </xf>
    <xf numFmtId="0" fontId="17" fillId="4" borderId="53" xfId="0" applyFont="1" applyFill="1" applyBorder="1" applyAlignment="1">
      <alignment horizontal="center" vertical="top" wrapText="1"/>
    </xf>
    <xf numFmtId="0" fontId="8" fillId="3" borderId="54" xfId="0" applyFont="1" applyFill="1" applyBorder="1" applyAlignment="1">
      <alignment vertical="top" wrapText="1"/>
    </xf>
    <xf numFmtId="0" fontId="17" fillId="5" borderId="55" xfId="0" applyFont="1" applyFill="1" applyBorder="1" applyAlignment="1">
      <alignment horizontal="center" vertical="top" wrapText="1"/>
    </xf>
    <xf numFmtId="0" fontId="17" fillId="5" borderId="56" xfId="0" applyFont="1" applyFill="1" applyBorder="1" applyAlignment="1">
      <alignment horizontal="center" vertical="top" wrapText="1"/>
    </xf>
    <xf numFmtId="0" fontId="17" fillId="0" borderId="35" xfId="0" applyFont="1" applyBorder="1" applyAlignment="1">
      <alignment horizontal="left" vertical="center" wrapText="1"/>
    </xf>
    <xf numFmtId="0" fontId="17" fillId="0" borderId="35" xfId="0" applyFont="1" applyBorder="1" applyAlignment="1">
      <alignment horizontal="center" vertical="center" wrapText="1"/>
    </xf>
    <xf numFmtId="0" fontId="17" fillId="0" borderId="35" xfId="0" applyFont="1" applyBorder="1" applyAlignment="1">
      <alignment horizontal="left" vertical="top" wrapText="1"/>
    </xf>
    <xf numFmtId="0" fontId="8" fillId="3" borderId="35" xfId="0" applyFont="1" applyFill="1" applyBorder="1" applyAlignment="1">
      <alignment horizontal="center" vertical="center" wrapText="1"/>
    </xf>
    <xf numFmtId="0" fontId="8" fillId="3" borderId="72" xfId="0" applyFont="1" applyFill="1" applyBorder="1" applyAlignment="1">
      <alignment horizontal="center" vertical="center" wrapText="1"/>
    </xf>
    <xf numFmtId="0" fontId="8" fillId="0" borderId="0" xfId="0" applyFont="1" applyAlignment="1">
      <alignment vertical="top" wrapText="1"/>
    </xf>
    <xf numFmtId="0" fontId="17" fillId="2" borderId="66" xfId="0" applyFont="1" applyFill="1" applyBorder="1" applyAlignment="1">
      <alignment horizontal="center" vertical="center" wrapText="1"/>
    </xf>
    <xf numFmtId="0" fontId="8" fillId="0" borderId="2" xfId="0" applyFont="1" applyBorder="1" applyAlignment="1">
      <alignment horizontal="center" vertical="center" wrapText="1"/>
    </xf>
    <xf numFmtId="9" fontId="17" fillId="2" borderId="35" xfId="0" applyNumberFormat="1" applyFont="1" applyFill="1" applyBorder="1" applyAlignment="1">
      <alignment horizontal="center" vertical="top" wrapText="1"/>
    </xf>
    <xf numFmtId="0" fontId="17" fillId="0" borderId="71" xfId="0" applyFont="1" applyBorder="1" applyAlignment="1">
      <alignment vertical="center" wrapText="1"/>
    </xf>
    <xf numFmtId="9" fontId="17" fillId="2" borderId="72" xfId="0" applyNumberFormat="1" applyFont="1" applyFill="1" applyBorder="1" applyAlignment="1">
      <alignment vertical="center" wrapText="1"/>
    </xf>
    <xf numFmtId="0" fontId="17" fillId="0" borderId="29" xfId="0" applyFont="1" applyBorder="1" applyAlignment="1">
      <alignment vertical="center" wrapText="1"/>
    </xf>
    <xf numFmtId="9" fontId="17" fillId="4" borderId="35" xfId="0" applyNumberFormat="1" applyFont="1" applyFill="1" applyBorder="1" applyAlignment="1">
      <alignment vertical="center" wrapText="1"/>
    </xf>
    <xf numFmtId="0" fontId="8" fillId="2" borderId="45" xfId="0" applyFont="1" applyFill="1" applyBorder="1" applyAlignment="1">
      <alignment vertical="center" wrapText="1"/>
    </xf>
    <xf numFmtId="0" fontId="8" fillId="0" borderId="0" xfId="0" applyFont="1"/>
    <xf numFmtId="0" fontId="8" fillId="0" borderId="71" xfId="0" applyFont="1" applyBorder="1" applyAlignment="1">
      <alignment vertical="center" wrapText="1"/>
    </xf>
    <xf numFmtId="165" fontId="17" fillId="0" borderId="29" xfId="0" applyNumberFormat="1" applyFont="1" applyBorder="1" applyAlignment="1">
      <alignment vertical="center" wrapText="1"/>
    </xf>
    <xf numFmtId="0" fontId="8" fillId="0" borderId="1" xfId="0" applyFont="1" applyBorder="1" applyAlignment="1">
      <alignment horizontal="right" vertical="center" wrapText="1"/>
    </xf>
    <xf numFmtId="0" fontId="8" fillId="3" borderId="45" xfId="0" applyFont="1" applyFill="1" applyBorder="1" applyAlignment="1">
      <alignment vertical="center" wrapText="1"/>
    </xf>
    <xf numFmtId="0" fontId="4" fillId="2" borderId="184" xfId="0" applyFont="1" applyFill="1" applyBorder="1" applyAlignment="1">
      <alignment horizontal="center" vertical="top" wrapText="1"/>
    </xf>
    <xf numFmtId="0" fontId="14" fillId="3" borderId="72" xfId="0" applyFont="1" applyFill="1" applyBorder="1" applyAlignment="1">
      <alignment horizontal="center" vertical="center" wrapText="1"/>
    </xf>
    <xf numFmtId="0" fontId="4" fillId="25" borderId="66" xfId="0" applyFont="1" applyFill="1" applyBorder="1" applyAlignment="1">
      <alignment horizontal="center" vertical="center" wrapText="1"/>
    </xf>
    <xf numFmtId="168" fontId="4" fillId="0" borderId="29" xfId="0" applyNumberFormat="1" applyFont="1" applyBorder="1" applyAlignment="1">
      <alignment vertical="center" wrapText="1"/>
    </xf>
    <xf numFmtId="2" fontId="4" fillId="0" borderId="29" xfId="0" applyNumberFormat="1" applyFont="1" applyBorder="1" applyAlignment="1">
      <alignment vertical="center" wrapText="1"/>
    </xf>
    <xf numFmtId="169" fontId="4" fillId="0" borderId="29" xfId="0" applyNumberFormat="1" applyFont="1" applyBorder="1" applyAlignment="1">
      <alignment vertical="center" wrapText="1"/>
    </xf>
    <xf numFmtId="0" fontId="4" fillId="25" borderId="72" xfId="0" applyFont="1" applyFill="1" applyBorder="1" applyAlignment="1">
      <alignment horizontal="center" vertical="top" wrapText="1"/>
    </xf>
    <xf numFmtId="0" fontId="4" fillId="25" borderId="80" xfId="0" applyFont="1" applyFill="1" applyBorder="1" applyAlignment="1">
      <alignment horizontal="center" vertical="top" wrapText="1"/>
    </xf>
    <xf numFmtId="168" fontId="4" fillId="4" borderId="35" xfId="0" applyNumberFormat="1" applyFont="1" applyFill="1" applyBorder="1" applyAlignment="1">
      <alignment vertical="center" wrapText="1"/>
    </xf>
    <xf numFmtId="1" fontId="4" fillId="0" borderId="29" xfId="0" applyNumberFormat="1" applyFont="1" applyBorder="1" applyAlignment="1">
      <alignment vertical="center" wrapText="1"/>
    </xf>
    <xf numFmtId="0" fontId="4" fillId="2" borderId="72" xfId="0" applyFont="1" applyFill="1" applyBorder="1" applyAlignment="1">
      <alignment vertical="center" wrapText="1"/>
    </xf>
    <xf numFmtId="0" fontId="1" fillId="0" borderId="35" xfId="0" applyFont="1" applyBorder="1"/>
    <xf numFmtId="9" fontId="4" fillId="2" borderId="72" xfId="0" applyNumberFormat="1" applyFont="1" applyFill="1" applyBorder="1" applyAlignment="1">
      <alignment horizontal="center" vertical="center" wrapText="1"/>
    </xf>
    <xf numFmtId="0" fontId="17" fillId="15" borderId="35" xfId="0" applyFont="1" applyFill="1" applyBorder="1" applyAlignment="1">
      <alignment horizontal="center" vertical="center" wrapText="1"/>
    </xf>
    <xf numFmtId="0" fontId="1" fillId="0" borderId="0" xfId="0" applyFont="1" applyAlignment="1">
      <alignment horizontal="center" vertical="center"/>
    </xf>
    <xf numFmtId="0" fontId="17" fillId="0" borderId="31" xfId="0" applyFont="1" applyBorder="1" applyAlignment="1">
      <alignment horizontal="center" vertical="center" wrapText="1"/>
    </xf>
    <xf numFmtId="0" fontId="17" fillId="15" borderId="185" xfId="0" applyFont="1" applyFill="1" applyBorder="1" applyAlignment="1">
      <alignment horizontal="center" vertical="center" wrapText="1"/>
    </xf>
    <xf numFmtId="0" fontId="1" fillId="0" borderId="35" xfId="0" applyFont="1" applyBorder="1" applyAlignment="1">
      <alignment horizontal="center" vertical="center"/>
    </xf>
    <xf numFmtId="0" fontId="4" fillId="2" borderId="35" xfId="0" applyFont="1" applyFill="1" applyBorder="1" applyAlignment="1">
      <alignment vertical="center" wrapText="1"/>
    </xf>
    <xf numFmtId="0" fontId="21" fillId="0" borderId="29" xfId="0" applyFont="1" applyBorder="1" applyAlignment="1">
      <alignment horizontal="right"/>
    </xf>
    <xf numFmtId="0" fontId="21" fillId="0" borderId="75" xfId="0" applyFont="1" applyBorder="1" applyAlignment="1">
      <alignment horizontal="right"/>
    </xf>
    <xf numFmtId="0" fontId="14" fillId="0" borderId="35" xfId="0" applyFont="1" applyBorder="1" applyAlignment="1">
      <alignment vertical="center" wrapText="1"/>
    </xf>
    <xf numFmtId="0" fontId="1" fillId="0" borderId="64" xfId="0" applyFont="1" applyBorder="1"/>
    <xf numFmtId="0" fontId="1" fillId="0" borderId="62" xfId="0" applyFont="1" applyBorder="1"/>
    <xf numFmtId="0" fontId="1" fillId="0" borderId="65" xfId="0" applyFont="1" applyBorder="1"/>
    <xf numFmtId="0" fontId="63" fillId="0" borderId="0" xfId="0" applyFont="1" applyAlignment="1">
      <alignment vertical="center" wrapText="1"/>
    </xf>
    <xf numFmtId="9" fontId="64" fillId="4" borderId="35" xfId="0" applyNumberFormat="1" applyFont="1" applyFill="1" applyBorder="1" applyAlignment="1">
      <alignment vertical="center" wrapText="1"/>
    </xf>
    <xf numFmtId="0" fontId="4" fillId="3" borderId="71" xfId="0" applyFont="1" applyFill="1" applyBorder="1" applyAlignment="1">
      <alignment horizontal="center" vertical="center" wrapText="1"/>
    </xf>
    <xf numFmtId="9" fontId="4" fillId="9" borderId="35" xfId="0" applyNumberFormat="1" applyFont="1" applyFill="1" applyBorder="1" applyAlignment="1">
      <alignment horizontal="right" vertical="center" wrapText="1"/>
    </xf>
    <xf numFmtId="9" fontId="4" fillId="26" borderId="35" xfId="0" applyNumberFormat="1" applyFont="1" applyFill="1" applyBorder="1" applyAlignment="1">
      <alignment vertical="center" wrapText="1"/>
    </xf>
    <xf numFmtId="0" fontId="7" fillId="27" borderId="45" xfId="0" applyFont="1" applyFill="1" applyBorder="1" applyAlignment="1">
      <alignment vertical="center" wrapText="1"/>
    </xf>
    <xf numFmtId="0" fontId="7" fillId="28" borderId="45" xfId="0" applyFont="1" applyFill="1" applyBorder="1" applyAlignment="1">
      <alignment vertical="center" wrapText="1"/>
    </xf>
    <xf numFmtId="0" fontId="1" fillId="27" borderId="45" xfId="0" applyFont="1" applyFill="1" applyBorder="1" applyAlignment="1">
      <alignment vertical="center" wrapText="1"/>
    </xf>
    <xf numFmtId="0" fontId="1" fillId="28" borderId="45" xfId="0" applyFont="1" applyFill="1" applyBorder="1" applyAlignment="1">
      <alignment vertical="center" wrapText="1"/>
    </xf>
    <xf numFmtId="0" fontId="1" fillId="9" borderId="45" xfId="0" applyFont="1" applyFill="1" applyBorder="1" applyAlignment="1">
      <alignment horizontal="center" vertical="center" wrapText="1"/>
    </xf>
    <xf numFmtId="169" fontId="4" fillId="4" borderId="35" xfId="0" applyNumberFormat="1" applyFont="1" applyFill="1" applyBorder="1" applyAlignment="1">
      <alignment vertical="center" wrapText="1"/>
    </xf>
    <xf numFmtId="0" fontId="5" fillId="0" borderId="35" xfId="0" applyFont="1" applyBorder="1" applyAlignment="1">
      <alignment vertical="center" wrapText="1"/>
    </xf>
    <xf numFmtId="0" fontId="1" fillId="3" borderId="66" xfId="0" applyFont="1" applyFill="1" applyBorder="1" applyAlignment="1">
      <alignment vertical="center" wrapText="1"/>
    </xf>
    <xf numFmtId="0" fontId="1" fillId="3" borderId="95" xfId="0" applyFont="1" applyFill="1" applyBorder="1" applyAlignment="1">
      <alignment vertical="center" wrapText="1"/>
    </xf>
    <xf numFmtId="0" fontId="1" fillId="3" borderId="186" xfId="0" applyFont="1" applyFill="1" applyBorder="1" applyAlignment="1">
      <alignment vertical="center" wrapText="1"/>
    </xf>
    <xf numFmtId="0" fontId="1" fillId="3" borderId="187" xfId="0" applyFont="1" applyFill="1" applyBorder="1" applyAlignment="1">
      <alignment vertical="center" wrapText="1"/>
    </xf>
    <xf numFmtId="0" fontId="1" fillId="3" borderId="188" xfId="0" applyFont="1" applyFill="1" applyBorder="1" applyAlignment="1">
      <alignment vertical="center" wrapText="1"/>
    </xf>
    <xf numFmtId="1" fontId="4" fillId="2" borderId="72" xfId="0" applyNumberFormat="1" applyFont="1" applyFill="1" applyBorder="1" applyAlignment="1">
      <alignment horizontal="center" vertical="center" wrapText="1"/>
    </xf>
    <xf numFmtId="165" fontId="35" fillId="0" borderId="35" xfId="0" applyNumberFormat="1" applyFont="1" applyBorder="1" applyAlignment="1">
      <alignment vertical="center" wrapText="1"/>
    </xf>
    <xf numFmtId="1" fontId="22" fillId="0" borderId="29" xfId="0" applyNumberFormat="1" applyFont="1" applyBorder="1" applyAlignment="1">
      <alignment vertical="center" wrapText="1"/>
    </xf>
    <xf numFmtId="0" fontId="17" fillId="3" borderId="35" xfId="0" applyFont="1" applyFill="1" applyBorder="1" applyAlignment="1">
      <alignment horizontal="center" vertical="center" wrapText="1"/>
    </xf>
    <xf numFmtId="0" fontId="4" fillId="2" borderId="183" xfId="0" applyFont="1" applyFill="1" applyBorder="1" applyAlignment="1">
      <alignment horizontal="center" vertical="top" wrapText="1"/>
    </xf>
    <xf numFmtId="0" fontId="27" fillId="0" borderId="35" xfId="0" applyFont="1" applyBorder="1" applyAlignment="1">
      <alignment horizontal="center" vertical="top" wrapText="1"/>
    </xf>
    <xf numFmtId="0" fontId="27" fillId="3" borderId="35" xfId="0" applyFont="1" applyFill="1" applyBorder="1" applyAlignment="1">
      <alignment horizontal="center" vertical="top" wrapText="1"/>
    </xf>
    <xf numFmtId="0" fontId="26" fillId="12" borderId="189" xfId="0" applyFont="1" applyFill="1" applyBorder="1" applyAlignment="1">
      <alignment horizontal="left" vertical="top" wrapText="1"/>
    </xf>
    <xf numFmtId="0" fontId="26" fillId="12" borderId="95" xfId="0" applyFont="1" applyFill="1" applyBorder="1" applyAlignment="1">
      <alignment horizontal="left" vertical="top" wrapText="1"/>
    </xf>
    <xf numFmtId="0" fontId="26" fillId="12" borderId="190" xfId="0" applyFont="1" applyFill="1" applyBorder="1" applyAlignment="1">
      <alignment horizontal="left" vertical="top" wrapText="1"/>
    </xf>
    <xf numFmtId="0" fontId="27" fillId="0" borderId="58" xfId="0" applyFont="1" applyBorder="1" applyAlignment="1">
      <alignment horizontal="center" vertical="top" wrapText="1"/>
    </xf>
    <xf numFmtId="0" fontId="26" fillId="12" borderId="191" xfId="0" applyFont="1" applyFill="1" applyBorder="1" applyAlignment="1">
      <alignment horizontal="left" vertical="top" wrapText="1"/>
    </xf>
    <xf numFmtId="0" fontId="26" fillId="12" borderId="45" xfId="0" applyFont="1" applyFill="1" applyBorder="1" applyAlignment="1">
      <alignment horizontal="left" vertical="top" wrapText="1"/>
    </xf>
    <xf numFmtId="0" fontId="26" fillId="12" borderId="192" xfId="0" applyFont="1" applyFill="1" applyBorder="1" applyAlignment="1">
      <alignment horizontal="left" vertical="top" wrapText="1"/>
    </xf>
    <xf numFmtId="0" fontId="26" fillId="12" borderId="193" xfId="0" applyFont="1" applyFill="1" applyBorder="1" applyAlignment="1">
      <alignment horizontal="left" vertical="top" wrapText="1"/>
    </xf>
    <xf numFmtId="0" fontId="26" fillId="12" borderId="54" xfId="0" applyFont="1" applyFill="1" applyBorder="1" applyAlignment="1">
      <alignment horizontal="left" vertical="top" wrapText="1"/>
    </xf>
    <xf numFmtId="0" fontId="26" fillId="12" borderId="89" xfId="0" applyFont="1" applyFill="1" applyBorder="1" applyAlignment="1">
      <alignment horizontal="left" vertical="top" wrapText="1"/>
    </xf>
    <xf numFmtId="0" fontId="4" fillId="2" borderId="189" xfId="0" applyFont="1" applyFill="1" applyBorder="1" applyAlignment="1">
      <alignment horizontal="center" vertical="center" wrapText="1"/>
    </xf>
    <xf numFmtId="0" fontId="4" fillId="2" borderId="95" xfId="0" applyFont="1" applyFill="1" applyBorder="1" applyAlignment="1">
      <alignment horizontal="center" vertical="center" wrapText="1"/>
    </xf>
    <xf numFmtId="0" fontId="4" fillId="2" borderId="190" xfId="0" applyFont="1" applyFill="1" applyBorder="1" applyAlignment="1">
      <alignment horizontal="center" vertical="center" wrapText="1"/>
    </xf>
    <xf numFmtId="0" fontId="17" fillId="3" borderId="66" xfId="0" applyFont="1" applyFill="1" applyBorder="1" applyAlignment="1">
      <alignment horizontal="left" vertical="center" wrapText="1"/>
    </xf>
    <xf numFmtId="0" fontId="17" fillId="3" borderId="95" xfId="0" applyFont="1" applyFill="1" applyBorder="1" applyAlignment="1">
      <alignment horizontal="left" vertical="center" wrapText="1"/>
    </xf>
    <xf numFmtId="0" fontId="17" fillId="3" borderId="190" xfId="0" applyFont="1" applyFill="1" applyBorder="1" applyAlignment="1">
      <alignment horizontal="left" vertical="center" wrapText="1"/>
    </xf>
    <xf numFmtId="0" fontId="17" fillId="3" borderId="66" xfId="0" applyFont="1" applyFill="1" applyBorder="1" applyAlignment="1">
      <alignment horizontal="center" vertical="center" wrapText="1"/>
    </xf>
    <xf numFmtId="0" fontId="17" fillId="3" borderId="95" xfId="0" applyFont="1" applyFill="1" applyBorder="1" applyAlignment="1">
      <alignment horizontal="center" vertical="center" wrapText="1"/>
    </xf>
    <xf numFmtId="0" fontId="17" fillId="3" borderId="190" xfId="0" applyFont="1" applyFill="1" applyBorder="1" applyAlignment="1">
      <alignment horizontal="center" vertical="center" wrapText="1"/>
    </xf>
    <xf numFmtId="0" fontId="17" fillId="3" borderId="185" xfId="0" applyFont="1" applyFill="1" applyBorder="1" applyAlignment="1">
      <alignment horizontal="center" vertical="center" wrapText="1"/>
    </xf>
    <xf numFmtId="0" fontId="17" fillId="3" borderId="185" xfId="0" applyFont="1" applyFill="1" applyBorder="1" applyAlignment="1">
      <alignment vertical="top" wrapText="1"/>
    </xf>
    <xf numFmtId="0" fontId="17" fillId="3" borderId="194" xfId="0" applyFont="1" applyFill="1" applyBorder="1" applyAlignment="1">
      <alignment horizontal="left" vertical="top" wrapText="1"/>
    </xf>
    <xf numFmtId="0" fontId="4" fillId="2" borderId="19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4" fillId="2" borderId="89" xfId="0" applyFont="1" applyFill="1" applyBorder="1" applyAlignment="1">
      <alignment horizontal="center" vertical="center" wrapText="1"/>
    </xf>
    <xf numFmtId="0" fontId="17" fillId="3" borderId="183" xfId="0" applyFont="1" applyFill="1" applyBorder="1" applyAlignment="1">
      <alignment horizontal="left" vertical="center" wrapText="1"/>
    </xf>
    <xf numFmtId="0" fontId="17" fillId="3" borderId="54" xfId="0" applyFont="1" applyFill="1" applyBorder="1" applyAlignment="1">
      <alignment horizontal="left" vertical="center" wrapText="1"/>
    </xf>
    <xf numFmtId="0" fontId="17" fillId="3" borderId="89" xfId="0" applyFont="1" applyFill="1" applyBorder="1" applyAlignment="1">
      <alignment horizontal="left" vertical="center" wrapText="1"/>
    </xf>
    <xf numFmtId="0" fontId="17" fillId="3" borderId="183" xfId="0" applyFont="1" applyFill="1" applyBorder="1" applyAlignment="1">
      <alignment horizontal="center" vertical="center" wrapText="1"/>
    </xf>
    <xf numFmtId="0" fontId="17" fillId="3" borderId="54" xfId="0" applyFont="1" applyFill="1" applyBorder="1" applyAlignment="1">
      <alignment horizontal="center" vertical="center" wrapText="1"/>
    </xf>
    <xf numFmtId="0" fontId="17" fillId="3" borderId="89"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40" xfId="0" applyFont="1" applyFill="1" applyBorder="1" applyAlignment="1">
      <alignment vertical="top" wrapText="1"/>
    </xf>
    <xf numFmtId="0" fontId="27" fillId="0" borderId="58" xfId="0" applyFont="1" applyBorder="1" applyAlignment="1">
      <alignment horizontal="left" vertical="top" wrapText="1"/>
    </xf>
    <xf numFmtId="0" fontId="27" fillId="0" borderId="50" xfId="0" applyFont="1" applyBorder="1" applyAlignment="1">
      <alignment horizontal="left" vertical="top" wrapText="1"/>
    </xf>
    <xf numFmtId="0" fontId="27" fillId="0" borderId="51" xfId="0" applyFont="1" applyBorder="1" applyAlignment="1">
      <alignment horizontal="left" vertical="top" wrapText="1"/>
    </xf>
    <xf numFmtId="0" fontId="27" fillId="0" borderId="50" xfId="0" applyFont="1" applyBorder="1" applyAlignment="1">
      <alignment horizontal="center" vertical="top" wrapText="1"/>
    </xf>
    <xf numFmtId="0" fontId="27" fillId="0" borderId="51" xfId="0" applyFont="1" applyBorder="1" applyAlignment="1">
      <alignment horizontal="center" vertical="top" wrapText="1"/>
    </xf>
    <xf numFmtId="0" fontId="27" fillId="0" borderId="31" xfId="0" applyFont="1" applyBorder="1" applyAlignment="1">
      <alignment horizontal="left" vertical="top" wrapText="1"/>
    </xf>
    <xf numFmtId="0" fontId="1" fillId="0" borderId="59" xfId="0" applyFont="1" applyBorder="1" applyAlignment="1">
      <alignment horizontal="left" vertical="top" wrapText="1"/>
    </xf>
    <xf numFmtId="0" fontId="27" fillId="0" borderId="60" xfId="0" applyFont="1" applyBorder="1" applyAlignment="1">
      <alignment horizontal="left" vertical="top" wrapText="1"/>
    </xf>
    <xf numFmtId="0" fontId="27" fillId="0" borderId="0" xfId="0" applyFont="1" applyAlignment="1">
      <alignment horizontal="left" vertical="top" wrapText="1"/>
    </xf>
    <xf numFmtId="0" fontId="27" fillId="0" borderId="57" xfId="0" applyFont="1" applyBorder="1" applyAlignment="1">
      <alignment horizontal="left" vertical="top" wrapText="1"/>
    </xf>
    <xf numFmtId="0" fontId="27" fillId="0" borderId="60" xfId="0" applyFont="1" applyBorder="1" applyAlignment="1">
      <alignment horizontal="center" vertical="top" wrapText="1"/>
    </xf>
    <xf numFmtId="0" fontId="27" fillId="0" borderId="57" xfId="0" applyFont="1" applyBorder="1" applyAlignment="1">
      <alignment horizontal="center" vertical="top" wrapText="1"/>
    </xf>
    <xf numFmtId="0" fontId="27" fillId="0" borderId="79" xfId="0" applyFont="1" applyBorder="1" applyAlignment="1">
      <alignment horizontal="left" vertical="top" wrapText="1"/>
    </xf>
    <xf numFmtId="0" fontId="1" fillId="0" borderId="60" xfId="0" applyFont="1" applyBorder="1" applyAlignment="1">
      <alignment horizontal="left" vertical="top" wrapText="1"/>
    </xf>
    <xf numFmtId="0" fontId="1" fillId="0" borderId="2" xfId="0" applyFont="1" applyBorder="1" applyAlignment="1">
      <alignment horizontal="left" vertical="top" wrapText="1"/>
    </xf>
    <xf numFmtId="0" fontId="27" fillId="0" borderId="75" xfId="0" applyFont="1" applyBorder="1" applyAlignment="1">
      <alignment horizontal="left" vertical="top" wrapText="1"/>
    </xf>
    <xf numFmtId="0" fontId="27" fillId="0" borderId="4" xfId="0" applyFont="1" applyBorder="1" applyAlignment="1">
      <alignment horizontal="left" vertical="top" wrapText="1"/>
    </xf>
    <xf numFmtId="0" fontId="27" fillId="0" borderId="52" xfId="0" applyFont="1" applyBorder="1" applyAlignment="1">
      <alignment horizontal="left" vertical="top" wrapText="1"/>
    </xf>
    <xf numFmtId="0" fontId="27" fillId="0" borderId="75" xfId="0" applyFont="1" applyBorder="1" applyAlignment="1">
      <alignment horizontal="center" vertical="top" wrapText="1"/>
    </xf>
    <xf numFmtId="0" fontId="27" fillId="0" borderId="4" xfId="0" applyFont="1" applyBorder="1" applyAlignment="1">
      <alignment horizontal="center" vertical="top" wrapText="1"/>
    </xf>
    <xf numFmtId="0" fontId="27" fillId="0" borderId="52" xfId="0" applyFont="1" applyBorder="1" applyAlignment="1">
      <alignment horizontal="center" vertical="top" wrapText="1"/>
    </xf>
    <xf numFmtId="0" fontId="27" fillId="0" borderId="36" xfId="0" applyFont="1" applyBorder="1" applyAlignment="1">
      <alignment horizontal="left" vertical="top" wrapText="1"/>
    </xf>
    <xf numFmtId="0" fontId="1" fillId="0" borderId="75" xfId="0" applyFont="1" applyBorder="1" applyAlignment="1">
      <alignment horizontal="left" vertical="top" wrapText="1"/>
    </xf>
    <xf numFmtId="0" fontId="1" fillId="0" borderId="5" xfId="0" applyFont="1" applyBorder="1" applyAlignment="1">
      <alignment horizontal="left" vertical="top" wrapText="1"/>
    </xf>
    <xf numFmtId="0" fontId="21" fillId="3" borderId="71" xfId="0" applyFont="1" applyFill="1" applyBorder="1" applyAlignment="1">
      <alignment vertical="center" wrapText="1"/>
    </xf>
    <xf numFmtId="9" fontId="5" fillId="2" borderId="72" xfId="0" applyNumberFormat="1" applyFont="1" applyFill="1" applyBorder="1" applyAlignment="1">
      <alignment horizontal="center" vertical="center" wrapText="1"/>
    </xf>
    <xf numFmtId="3" fontId="1" fillId="0" borderId="35" xfId="0" applyNumberFormat="1" applyFont="1" applyBorder="1"/>
    <xf numFmtId="9" fontId="6" fillId="8" borderId="35" xfId="0" applyNumberFormat="1" applyFont="1" applyFill="1" applyBorder="1" applyAlignment="1">
      <alignment vertical="center" wrapText="1"/>
    </xf>
    <xf numFmtId="3" fontId="1" fillId="0" borderId="35" xfId="0" applyNumberFormat="1" applyFont="1" applyBorder="1" applyAlignment="1">
      <alignment horizontal="right"/>
    </xf>
    <xf numFmtId="0" fontId="20" fillId="3" borderId="71" xfId="0" applyFont="1" applyFill="1" applyBorder="1" applyAlignment="1">
      <alignment vertical="center" wrapText="1"/>
    </xf>
    <xf numFmtId="9" fontId="6" fillId="9" borderId="35" xfId="0" applyNumberFormat="1" applyFont="1" applyFill="1" applyBorder="1" applyAlignment="1">
      <alignment vertical="center" wrapText="1"/>
    </xf>
    <xf numFmtId="3" fontId="8" fillId="0" borderId="35" xfId="0" applyNumberFormat="1" applyFont="1" applyBorder="1" applyAlignment="1">
      <alignment vertical="center" wrapText="1"/>
    </xf>
    <xf numFmtId="3" fontId="1" fillId="0" borderId="35" xfId="0" applyNumberFormat="1" applyFont="1" applyBorder="1" applyAlignment="1">
      <alignment vertical="center"/>
    </xf>
    <xf numFmtId="165" fontId="17" fillId="0" borderId="35" xfId="0" applyNumberFormat="1" applyFont="1" applyBorder="1" applyAlignment="1">
      <alignment vertical="center" wrapText="1"/>
    </xf>
    <xf numFmtId="170" fontId="4" fillId="0" borderId="35" xfId="0" applyNumberFormat="1" applyFont="1" applyBorder="1" applyAlignment="1">
      <alignment vertical="center" wrapText="1"/>
    </xf>
    <xf numFmtId="0" fontId="67" fillId="0" borderId="0" xfId="0" applyFont="1" applyAlignment="1">
      <alignment vertical="center" wrapText="1"/>
    </xf>
    <xf numFmtId="0" fontId="1" fillId="9" borderId="45" xfId="0" applyFont="1" applyFill="1" applyBorder="1" applyAlignment="1">
      <alignment vertical="top" wrapText="1"/>
    </xf>
    <xf numFmtId="0" fontId="37" fillId="3" borderId="45" xfId="0" applyFont="1" applyFill="1" applyBorder="1" applyAlignment="1">
      <alignment vertical="center" wrapText="1"/>
    </xf>
    <xf numFmtId="0" fontId="14" fillId="3" borderId="45" xfId="0" applyFont="1" applyFill="1" applyBorder="1" applyAlignment="1">
      <alignment vertical="center" wrapText="1"/>
    </xf>
    <xf numFmtId="0" fontId="37" fillId="3" borderId="188" xfId="0" applyFont="1" applyFill="1" applyBorder="1" applyAlignment="1">
      <alignment vertical="center" wrapText="1"/>
    </xf>
    <xf numFmtId="0" fontId="14" fillId="3" borderId="188" xfId="0" applyFont="1" applyFill="1" applyBorder="1" applyAlignment="1">
      <alignment vertical="center" wrapText="1"/>
    </xf>
    <xf numFmtId="0" fontId="1" fillId="0" borderId="0" xfId="0" applyFont="1" applyAlignment="1">
      <alignment vertical="top"/>
    </xf>
    <xf numFmtId="0" fontId="4" fillId="0" borderId="29" xfId="0" applyFont="1" applyBorder="1" applyAlignment="1">
      <alignment horizontal="center"/>
    </xf>
    <xf numFmtId="0" fontId="4" fillId="0" borderId="35" xfId="0" applyFont="1" applyBorder="1" applyAlignment="1">
      <alignment horizontal="center"/>
    </xf>
    <xf numFmtId="9" fontId="4" fillId="6" borderId="35" xfId="0" applyNumberFormat="1" applyFont="1" applyFill="1" applyBorder="1" applyAlignment="1">
      <alignment vertical="center" wrapText="1"/>
    </xf>
    <xf numFmtId="0" fontId="4" fillId="0" borderId="75" xfId="0" applyFont="1" applyBorder="1" applyAlignment="1">
      <alignment horizontal="center"/>
    </xf>
    <xf numFmtId="9" fontId="4" fillId="10" borderId="35" xfId="0" applyNumberFormat="1" applyFont="1" applyFill="1" applyBorder="1" applyAlignment="1">
      <alignment vertical="center" wrapText="1"/>
    </xf>
    <xf numFmtId="0" fontId="14" fillId="3" borderId="95" xfId="0" applyFont="1" applyFill="1" applyBorder="1" applyAlignment="1">
      <alignment vertical="center" wrapText="1"/>
    </xf>
    <xf numFmtId="0" fontId="17" fillId="2" borderId="185" xfId="0" applyFont="1" applyFill="1" applyBorder="1" applyAlignment="1">
      <alignment horizontal="center" vertical="top" wrapText="1"/>
    </xf>
    <xf numFmtId="0" fontId="30" fillId="0" borderId="35" xfId="0" applyFont="1" applyBorder="1" applyAlignment="1">
      <alignment horizontal="right" vertical="center" wrapText="1"/>
    </xf>
    <xf numFmtId="0" fontId="4" fillId="0" borderId="30" xfId="0" applyFont="1" applyBorder="1" applyAlignment="1">
      <alignment vertical="center" wrapText="1"/>
    </xf>
    <xf numFmtId="0" fontId="4" fillId="0" borderId="75" xfId="0" applyFont="1" applyBorder="1" applyAlignment="1">
      <alignment vertical="center" wrapText="1"/>
    </xf>
    <xf numFmtId="0" fontId="4" fillId="0" borderId="36" xfId="0" applyFont="1" applyBorder="1" applyAlignment="1">
      <alignment vertical="center" wrapText="1"/>
    </xf>
    <xf numFmtId="0" fontId="16" fillId="0" borderId="1" xfId="0" applyFont="1" applyBorder="1" applyAlignment="1">
      <alignment vertical="top" wrapText="1"/>
    </xf>
    <xf numFmtId="0" fontId="16" fillId="9" borderId="45" xfId="0" applyFont="1" applyFill="1" applyBorder="1" applyAlignment="1">
      <alignment vertical="top" wrapText="1"/>
    </xf>
    <xf numFmtId="0" fontId="16" fillId="9" borderId="45" xfId="0" applyFont="1" applyFill="1" applyBorder="1" applyAlignment="1">
      <alignment vertical="center" wrapText="1"/>
    </xf>
    <xf numFmtId="0" fontId="7" fillId="3" borderId="45" xfId="0" applyFont="1" applyFill="1" applyBorder="1" applyAlignment="1">
      <alignment horizontal="left" vertical="top" wrapText="1"/>
    </xf>
    <xf numFmtId="0" fontId="6" fillId="2" borderId="35" xfId="0" applyFont="1" applyFill="1" applyBorder="1" applyAlignment="1">
      <alignment horizontal="center" vertical="center" wrapText="1"/>
    </xf>
    <xf numFmtId="0" fontId="5" fillId="0" borderId="35" xfId="0" applyFont="1" applyBorder="1" applyAlignment="1">
      <alignment vertical="center"/>
    </xf>
    <xf numFmtId="0" fontId="69" fillId="29" borderId="202" xfId="0" applyFont="1" applyFill="1" applyBorder="1" applyAlignment="1">
      <alignment horizontal="center" vertical="center" wrapText="1"/>
    </xf>
    <xf numFmtId="9" fontId="69" fillId="29" borderId="202" xfId="0" applyNumberFormat="1" applyFont="1" applyFill="1" applyBorder="1" applyAlignment="1">
      <alignment horizontal="center" vertical="center" wrapText="1"/>
    </xf>
    <xf numFmtId="0" fontId="69" fillId="29" borderId="203" xfId="0" applyFont="1" applyFill="1" applyBorder="1" applyAlignment="1">
      <alignment horizontal="center" vertical="center" wrapText="1"/>
    </xf>
    <xf numFmtId="0" fontId="69" fillId="29" borderId="204" xfId="0" applyFont="1" applyFill="1" applyBorder="1" applyAlignment="1">
      <alignment vertical="top" wrapText="1"/>
    </xf>
    <xf numFmtId="0" fontId="69" fillId="29" borderId="205" xfId="0" applyFont="1" applyFill="1" applyBorder="1" applyAlignment="1">
      <alignment vertical="top" wrapText="1"/>
    </xf>
    <xf numFmtId="0" fontId="69" fillId="4" borderId="206" xfId="0" applyFont="1" applyFill="1" applyBorder="1" applyAlignment="1">
      <alignment horizontal="center" vertical="center" wrapText="1"/>
    </xf>
    <xf numFmtId="0" fontId="69" fillId="4" borderId="190" xfId="0" applyFont="1" applyFill="1" applyBorder="1" applyAlignment="1">
      <alignment horizontal="center" vertical="center" wrapText="1"/>
    </xf>
    <xf numFmtId="0" fontId="40" fillId="3" borderId="207" xfId="0" applyFont="1" applyFill="1" applyBorder="1" applyAlignment="1">
      <alignment horizontal="center" vertical="center" wrapText="1"/>
    </xf>
    <xf numFmtId="0" fontId="71" fillId="3" borderId="208" xfId="0" applyFont="1" applyFill="1" applyBorder="1" applyAlignment="1">
      <alignment vertical="center" wrapText="1"/>
    </xf>
    <xf numFmtId="0" fontId="40" fillId="3" borderId="208" xfId="0" applyFont="1" applyFill="1" applyBorder="1" applyAlignment="1">
      <alignment vertical="center" wrapText="1"/>
    </xf>
    <xf numFmtId="0" fontId="40" fillId="3" borderId="208" xfId="0" applyFont="1" applyFill="1" applyBorder="1" applyAlignment="1">
      <alignment horizontal="center" vertical="center"/>
    </xf>
    <xf numFmtId="0" fontId="69" fillId="3" borderId="208" xfId="0" applyFont="1" applyFill="1" applyBorder="1" applyAlignment="1">
      <alignment horizontal="left" vertical="top" wrapText="1"/>
    </xf>
    <xf numFmtId="0" fontId="40" fillId="3" borderId="208" xfId="0" applyFont="1" applyFill="1" applyBorder="1" applyAlignment="1">
      <alignment horizontal="left" vertical="top" wrapText="1"/>
    </xf>
    <xf numFmtId="0" fontId="40" fillId="3" borderId="208" xfId="0" applyFont="1" applyFill="1" applyBorder="1" applyAlignment="1">
      <alignment horizontal="center" vertical="top" wrapText="1"/>
    </xf>
    <xf numFmtId="9" fontId="40" fillId="8" borderId="208" xfId="0" applyNumberFormat="1" applyFont="1" applyFill="1" applyBorder="1" applyAlignment="1">
      <alignment horizontal="left" vertical="top"/>
    </xf>
    <xf numFmtId="171" fontId="40" fillId="9" borderId="208" xfId="0" applyNumberFormat="1" applyFont="1" applyFill="1" applyBorder="1" applyAlignment="1">
      <alignment horizontal="left" vertical="top"/>
    </xf>
    <xf numFmtId="9" fontId="40" fillId="10" borderId="208" xfId="0" applyNumberFormat="1" applyFont="1" applyFill="1" applyBorder="1" applyAlignment="1">
      <alignment horizontal="left" vertical="top"/>
    </xf>
    <xf numFmtId="0" fontId="40" fillId="3" borderId="208" xfId="0" applyFont="1" applyFill="1" applyBorder="1" applyAlignment="1">
      <alignment horizontal="left" vertical="top"/>
    </xf>
    <xf numFmtId="168" fontId="40" fillId="0" borderId="208" xfId="0" applyNumberFormat="1" applyFont="1" applyBorder="1" applyAlignment="1">
      <alignment horizontal="left" vertical="top"/>
    </xf>
    <xf numFmtId="9" fontId="40" fillId="30" borderId="208" xfId="0" applyNumberFormat="1" applyFont="1" applyFill="1" applyBorder="1" applyAlignment="1">
      <alignment horizontal="left" vertical="top"/>
    </xf>
    <xf numFmtId="168" fontId="40" fillId="30" borderId="208" xfId="0" applyNumberFormat="1" applyFont="1" applyFill="1" applyBorder="1" applyAlignment="1">
      <alignment horizontal="left" vertical="top"/>
    </xf>
    <xf numFmtId="9" fontId="69" fillId="0" borderId="208" xfId="0" applyNumberFormat="1" applyFont="1" applyBorder="1" applyAlignment="1">
      <alignment horizontal="center" vertical="top"/>
    </xf>
    <xf numFmtId="0" fontId="40" fillId="8" borderId="72" xfId="0" applyFont="1" applyFill="1" applyBorder="1" applyAlignment="1">
      <alignment horizontal="center" vertical="center" wrapText="1"/>
    </xf>
    <xf numFmtId="0" fontId="40" fillId="0" borderId="29" xfId="0" applyFont="1" applyBorder="1" applyAlignment="1">
      <alignment vertical="top" wrapText="1"/>
    </xf>
    <xf numFmtId="0" fontId="40" fillId="3" borderId="209" xfId="0" applyFont="1" applyFill="1" applyBorder="1" applyAlignment="1">
      <alignment horizontal="center" vertical="center" wrapText="1"/>
    </xf>
    <xf numFmtId="0" fontId="40" fillId="3" borderId="35" xfId="0" applyFont="1" applyFill="1" applyBorder="1" applyAlignment="1">
      <alignment vertical="center" wrapText="1"/>
    </xf>
    <xf numFmtId="0" fontId="40" fillId="3" borderId="35" xfId="0" applyFont="1" applyFill="1" applyBorder="1" applyAlignment="1">
      <alignment horizontal="center" vertical="center"/>
    </xf>
    <xf numFmtId="0" fontId="69" fillId="3" borderId="35" xfId="0" applyFont="1" applyFill="1" applyBorder="1" applyAlignment="1">
      <alignment horizontal="left" vertical="top" wrapText="1"/>
    </xf>
    <xf numFmtId="0" fontId="40" fillId="3" borderId="35" xfId="0" applyFont="1" applyFill="1" applyBorder="1" applyAlignment="1">
      <alignment horizontal="left" vertical="top" wrapText="1"/>
    </xf>
    <xf numFmtId="9" fontId="40" fillId="3" borderId="35" xfId="0" applyNumberFormat="1" applyFont="1" applyFill="1" applyBorder="1" applyAlignment="1">
      <alignment horizontal="center" vertical="top"/>
    </xf>
    <xf numFmtId="9" fontId="40" fillId="8" borderId="35" xfId="0" applyNumberFormat="1" applyFont="1" applyFill="1" applyBorder="1" applyAlignment="1">
      <alignment horizontal="left" vertical="top"/>
    </xf>
    <xf numFmtId="171" fontId="40" fillId="9" borderId="35" xfId="0" applyNumberFormat="1" applyFont="1" applyFill="1" applyBorder="1" applyAlignment="1">
      <alignment horizontal="left" vertical="top"/>
    </xf>
    <xf numFmtId="9" fontId="40" fillId="10" borderId="35" xfId="0" applyNumberFormat="1" applyFont="1" applyFill="1" applyBorder="1" applyAlignment="1">
      <alignment horizontal="left" vertical="top"/>
    </xf>
    <xf numFmtId="168" fontId="40" fillId="0" borderId="35" xfId="0" applyNumberFormat="1" applyFont="1" applyBorder="1" applyAlignment="1">
      <alignment horizontal="left" vertical="top"/>
    </xf>
    <xf numFmtId="9" fontId="40" fillId="30" borderId="35" xfId="0" applyNumberFormat="1" applyFont="1" applyFill="1" applyBorder="1" applyAlignment="1">
      <alignment horizontal="left" vertical="top"/>
    </xf>
    <xf numFmtId="0" fontId="40" fillId="3" borderId="210" xfId="0" applyFont="1" applyFill="1" applyBorder="1" applyAlignment="1">
      <alignment horizontal="center" vertical="center" wrapText="1"/>
    </xf>
    <xf numFmtId="0" fontId="40" fillId="3" borderId="185" xfId="0" applyFont="1" applyFill="1" applyBorder="1" applyAlignment="1">
      <alignment vertical="center" wrapText="1"/>
    </xf>
    <xf numFmtId="0" fontId="40" fillId="3" borderId="185" xfId="0" applyFont="1" applyFill="1" applyBorder="1" applyAlignment="1">
      <alignment horizontal="center" vertical="center"/>
    </xf>
    <xf numFmtId="0" fontId="69" fillId="3" borderId="185" xfId="0" applyFont="1" applyFill="1" applyBorder="1" applyAlignment="1">
      <alignment horizontal="left" vertical="top" wrapText="1"/>
    </xf>
    <xf numFmtId="0" fontId="40" fillId="3" borderId="185" xfId="0" applyFont="1" applyFill="1" applyBorder="1" applyAlignment="1">
      <alignment horizontal="left" vertical="top" wrapText="1"/>
    </xf>
    <xf numFmtId="9" fontId="40" fillId="3" borderId="185" xfId="0" applyNumberFormat="1" applyFont="1" applyFill="1" applyBorder="1" applyAlignment="1">
      <alignment horizontal="center" vertical="top"/>
    </xf>
    <xf numFmtId="9" fontId="40" fillId="8" borderId="185" xfId="0" applyNumberFormat="1" applyFont="1" applyFill="1" applyBorder="1" applyAlignment="1">
      <alignment horizontal="left" vertical="top"/>
    </xf>
    <xf numFmtId="171" fontId="40" fillId="9" borderId="185" xfId="0" applyNumberFormat="1" applyFont="1" applyFill="1" applyBorder="1" applyAlignment="1">
      <alignment horizontal="left" vertical="top"/>
    </xf>
    <xf numFmtId="9" fontId="40" fillId="10" borderId="185" xfId="0" applyNumberFormat="1" applyFont="1" applyFill="1" applyBorder="1" applyAlignment="1">
      <alignment horizontal="left" vertical="top"/>
    </xf>
    <xf numFmtId="168" fontId="40" fillId="0" borderId="31" xfId="0" applyNumberFormat="1" applyFont="1" applyBorder="1" applyAlignment="1">
      <alignment horizontal="left" vertical="top"/>
    </xf>
    <xf numFmtId="9" fontId="40" fillId="30" borderId="80" xfId="0" applyNumberFormat="1" applyFont="1" applyFill="1" applyBorder="1" applyAlignment="1">
      <alignment horizontal="left" vertical="top"/>
    </xf>
    <xf numFmtId="168" fontId="40" fillId="0" borderId="80" xfId="0" applyNumberFormat="1" applyFont="1" applyBorder="1" applyAlignment="1">
      <alignment horizontal="left" vertical="top"/>
    </xf>
    <xf numFmtId="0" fontId="40" fillId="3" borderId="211" xfId="0" applyFont="1" applyFill="1" applyBorder="1" applyAlignment="1">
      <alignment horizontal="center" vertical="center" wrapText="1"/>
    </xf>
    <xf numFmtId="9" fontId="40" fillId="3" borderId="208" xfId="0" applyNumberFormat="1" applyFont="1" applyFill="1" applyBorder="1" applyAlignment="1">
      <alignment horizontal="center" vertical="top"/>
    </xf>
    <xf numFmtId="9" fontId="40" fillId="30" borderId="40" xfId="0" applyNumberFormat="1" applyFont="1" applyFill="1" applyBorder="1" applyAlignment="1">
      <alignment horizontal="left" vertical="top"/>
    </xf>
    <xf numFmtId="0" fontId="40" fillId="9" borderId="72" xfId="0" applyFont="1" applyFill="1" applyBorder="1" applyAlignment="1">
      <alignment vertical="top" wrapText="1"/>
    </xf>
    <xf numFmtId="0" fontId="40" fillId="3" borderId="71" xfId="0" applyFont="1" applyFill="1" applyBorder="1" applyAlignment="1">
      <alignment horizontal="center" vertical="center" wrapText="1"/>
    </xf>
    <xf numFmtId="0" fontId="71" fillId="3" borderId="35" xfId="0" applyFont="1" applyFill="1" applyBorder="1" applyAlignment="1">
      <alignment vertical="center" wrapText="1"/>
    </xf>
    <xf numFmtId="9" fontId="50" fillId="8" borderId="35" xfId="0" applyNumberFormat="1" applyFont="1" applyFill="1" applyBorder="1" applyAlignment="1">
      <alignment horizontal="left" vertical="top"/>
    </xf>
    <xf numFmtId="9" fontId="50" fillId="9" borderId="35" xfId="0" applyNumberFormat="1" applyFont="1" applyFill="1" applyBorder="1" applyAlignment="1">
      <alignment horizontal="left" vertical="top"/>
    </xf>
    <xf numFmtId="9" fontId="50" fillId="10" borderId="35" xfId="0" applyNumberFormat="1" applyFont="1" applyFill="1" applyBorder="1" applyAlignment="1">
      <alignment horizontal="left" vertical="top"/>
    </xf>
    <xf numFmtId="0" fontId="40" fillId="3" borderId="35" xfId="0" applyFont="1" applyFill="1" applyBorder="1" applyAlignment="1">
      <alignment horizontal="left" vertical="top"/>
    </xf>
    <xf numFmtId="1" fontId="40" fillId="30" borderId="35" xfId="0" applyNumberFormat="1" applyFont="1" applyFill="1" applyBorder="1" applyAlignment="1">
      <alignment horizontal="left" vertical="top"/>
    </xf>
    <xf numFmtId="9" fontId="69" fillId="0" borderId="35" xfId="0" applyNumberFormat="1" applyFont="1" applyBorder="1" applyAlignment="1">
      <alignment horizontal="center" vertical="center"/>
    </xf>
    <xf numFmtId="170" fontId="69" fillId="0" borderId="35" xfId="0" applyNumberFormat="1" applyFont="1" applyBorder="1" applyAlignment="1">
      <alignment horizontal="center" vertical="center"/>
    </xf>
    <xf numFmtId="0" fontId="40" fillId="3" borderId="35" xfId="0" applyFont="1" applyFill="1" applyBorder="1" applyAlignment="1">
      <alignment horizontal="center" vertical="top" wrapText="1"/>
    </xf>
    <xf numFmtId="10" fontId="69" fillId="0" borderId="35" xfId="0" applyNumberFormat="1" applyFont="1" applyBorder="1" applyAlignment="1">
      <alignment horizontal="center" vertical="center"/>
    </xf>
    <xf numFmtId="0" fontId="40" fillId="9" borderId="72" xfId="0" applyFont="1" applyFill="1" applyBorder="1" applyAlignment="1">
      <alignment horizontal="center" vertical="center" wrapText="1"/>
    </xf>
    <xf numFmtId="9" fontId="50" fillId="8" borderId="208" xfId="0" applyNumberFormat="1" applyFont="1" applyFill="1" applyBorder="1" applyAlignment="1">
      <alignment horizontal="left" vertical="top"/>
    </xf>
    <xf numFmtId="9" fontId="50" fillId="9" borderId="208" xfId="0" applyNumberFormat="1" applyFont="1" applyFill="1" applyBorder="1" applyAlignment="1">
      <alignment horizontal="left" vertical="top"/>
    </xf>
    <xf numFmtId="9" fontId="50" fillId="10" borderId="208" xfId="0" applyNumberFormat="1" applyFont="1" applyFill="1" applyBorder="1" applyAlignment="1">
      <alignment horizontal="left" vertical="top"/>
    </xf>
    <xf numFmtId="9" fontId="69" fillId="0" borderId="208" xfId="0" applyNumberFormat="1" applyFont="1" applyBorder="1" applyAlignment="1">
      <alignment horizontal="center" vertical="center"/>
    </xf>
    <xf numFmtId="0" fontId="40" fillId="8" borderId="184" xfId="0" applyFont="1" applyFill="1" applyBorder="1" applyAlignment="1">
      <alignment horizontal="center" vertical="center" wrapText="1"/>
    </xf>
    <xf numFmtId="0" fontId="40" fillId="3" borderId="206" xfId="0" applyFont="1" applyFill="1" applyBorder="1" applyAlignment="1">
      <alignment horizontal="center" vertical="center" wrapText="1"/>
    </xf>
    <xf numFmtId="0" fontId="71" fillId="3" borderId="185" xfId="0" applyFont="1" applyFill="1" applyBorder="1" applyAlignment="1">
      <alignment vertical="center" wrapText="1"/>
    </xf>
    <xf numFmtId="0" fontId="40" fillId="3" borderId="185" xfId="0" applyFont="1" applyFill="1" applyBorder="1" applyAlignment="1">
      <alignment horizontal="center" vertical="top" wrapText="1"/>
    </xf>
    <xf numFmtId="9" fontId="50" fillId="8" borderId="185" xfId="0" applyNumberFormat="1" applyFont="1" applyFill="1" applyBorder="1" applyAlignment="1">
      <alignment horizontal="left" vertical="top"/>
    </xf>
    <xf numFmtId="9" fontId="50" fillId="9" borderId="185" xfId="0" applyNumberFormat="1" applyFont="1" applyFill="1" applyBorder="1" applyAlignment="1">
      <alignment horizontal="left" vertical="top"/>
    </xf>
    <xf numFmtId="9" fontId="50" fillId="10" borderId="185" xfId="0" applyNumberFormat="1" applyFont="1" applyFill="1" applyBorder="1" applyAlignment="1">
      <alignment horizontal="left" vertical="top"/>
    </xf>
    <xf numFmtId="0" fontId="40" fillId="3" borderId="80" xfId="0" applyFont="1" applyFill="1" applyBorder="1" applyAlignment="1">
      <alignment horizontal="left" vertical="top"/>
    </xf>
    <xf numFmtId="1" fontId="40" fillId="30" borderId="80" xfId="0" applyNumberFormat="1" applyFont="1" applyFill="1" applyBorder="1" applyAlignment="1">
      <alignment horizontal="left" vertical="top"/>
    </xf>
    <xf numFmtId="9" fontId="69" fillId="0" borderId="80" xfId="0" applyNumberFormat="1" applyFont="1" applyBorder="1" applyAlignment="1">
      <alignment horizontal="center" vertical="center"/>
    </xf>
    <xf numFmtId="9" fontId="40" fillId="9" borderId="208" xfId="0" applyNumberFormat="1" applyFont="1" applyFill="1" applyBorder="1" applyAlignment="1">
      <alignment horizontal="left" vertical="top"/>
    </xf>
    <xf numFmtId="0" fontId="40" fillId="9" borderId="194" xfId="0" applyFont="1" applyFill="1" applyBorder="1" applyAlignment="1">
      <alignment horizontal="center" vertical="center" wrapText="1"/>
    </xf>
    <xf numFmtId="0" fontId="40" fillId="3" borderId="185" xfId="0" applyFont="1" applyFill="1" applyBorder="1" applyAlignment="1">
      <alignment horizontal="left" vertical="top"/>
    </xf>
    <xf numFmtId="9" fontId="40" fillId="30" borderId="185" xfId="0" applyNumberFormat="1" applyFont="1" applyFill="1" applyBorder="1" applyAlignment="1">
      <alignment horizontal="left" vertical="top"/>
    </xf>
    <xf numFmtId="1" fontId="40" fillId="9" borderId="185" xfId="0" applyNumberFormat="1" applyFont="1" applyFill="1" applyBorder="1" applyAlignment="1">
      <alignment horizontal="left" vertical="top"/>
    </xf>
    <xf numFmtId="9" fontId="69" fillId="0" borderId="31" xfId="0" applyNumberFormat="1" applyFont="1" applyBorder="1" applyAlignment="1">
      <alignment horizontal="center" vertical="center"/>
    </xf>
    <xf numFmtId="0" fontId="40" fillId="3" borderId="208" xfId="0" applyFont="1" applyFill="1" applyBorder="1" applyAlignment="1">
      <alignment horizontal="center" vertical="top"/>
    </xf>
    <xf numFmtId="0" fontId="50" fillId="9" borderId="208" xfId="0" applyFont="1" applyFill="1" applyBorder="1" applyAlignment="1">
      <alignment horizontal="left" vertical="top"/>
    </xf>
    <xf numFmtId="0" fontId="40" fillId="10" borderId="184" xfId="0" applyFont="1" applyFill="1" applyBorder="1" applyAlignment="1">
      <alignment horizontal="center" vertical="center" wrapText="1"/>
    </xf>
    <xf numFmtId="0" fontId="40" fillId="3" borderId="22" xfId="0" applyFont="1" applyFill="1" applyBorder="1" applyAlignment="1">
      <alignment horizontal="center" vertical="center" wrapText="1"/>
    </xf>
    <xf numFmtId="0" fontId="40" fillId="3" borderId="80" xfId="0" applyFont="1" applyFill="1" applyBorder="1" applyAlignment="1">
      <alignment vertical="center" wrapText="1"/>
    </xf>
    <xf numFmtId="0" fontId="69" fillId="3" borderId="80" xfId="0" applyFont="1" applyFill="1" applyBorder="1" applyAlignment="1">
      <alignment horizontal="left" vertical="top" wrapText="1"/>
    </xf>
    <xf numFmtId="0" fontId="40" fillId="3" borderId="80" xfId="0" applyFont="1" applyFill="1" applyBorder="1" applyAlignment="1">
      <alignment horizontal="left" vertical="top" wrapText="1"/>
    </xf>
    <xf numFmtId="0" fontId="40" fillId="3" borderId="80" xfId="0" applyFont="1" applyFill="1" applyBorder="1" applyAlignment="1">
      <alignment horizontal="center" vertical="top"/>
    </xf>
    <xf numFmtId="9" fontId="50" fillId="8" borderId="80" xfId="0" applyNumberFormat="1" applyFont="1" applyFill="1" applyBorder="1" applyAlignment="1">
      <alignment horizontal="left" vertical="top"/>
    </xf>
    <xf numFmtId="0" fontId="50" fillId="9" borderId="80" xfId="0" applyFont="1" applyFill="1" applyBorder="1" applyAlignment="1">
      <alignment horizontal="left" vertical="top"/>
    </xf>
    <xf numFmtId="9" fontId="50" fillId="10" borderId="80" xfId="0" applyNumberFormat="1" applyFont="1" applyFill="1" applyBorder="1" applyAlignment="1">
      <alignment horizontal="left" vertical="top"/>
    </xf>
    <xf numFmtId="168" fontId="40" fillId="30" borderId="80" xfId="0" applyNumberFormat="1" applyFont="1" applyFill="1" applyBorder="1" applyAlignment="1">
      <alignment horizontal="left" vertical="top"/>
    </xf>
    <xf numFmtId="168" fontId="40" fillId="30" borderId="185" xfId="0" applyNumberFormat="1" applyFont="1" applyFill="1" applyBorder="1" applyAlignment="1">
      <alignment horizontal="left" vertical="top"/>
    </xf>
    <xf numFmtId="168" fontId="69" fillId="0" borderId="80" xfId="0" applyNumberFormat="1" applyFont="1" applyBorder="1" applyAlignment="1">
      <alignment horizontal="center" vertical="center"/>
    </xf>
    <xf numFmtId="0" fontId="40" fillId="3" borderId="212" xfId="0" applyFont="1" applyFill="1" applyBorder="1" applyAlignment="1">
      <alignment vertical="center" wrapText="1"/>
    </xf>
    <xf numFmtId="0" fontId="71" fillId="3" borderId="213" xfId="0" applyFont="1" applyFill="1" applyBorder="1" applyAlignment="1">
      <alignment vertical="center" wrapText="1"/>
    </xf>
    <xf numFmtId="0" fontId="40" fillId="3" borderId="214" xfId="0" applyFont="1" applyFill="1" applyBorder="1" applyAlignment="1">
      <alignment vertical="center" wrapText="1"/>
    </xf>
    <xf numFmtId="0" fontId="69" fillId="3" borderId="91" xfId="0" applyFont="1" applyFill="1" applyBorder="1" applyAlignment="1">
      <alignment horizontal="left" vertical="top" wrapText="1"/>
    </xf>
    <xf numFmtId="0" fontId="40" fillId="3" borderId="91" xfId="0" applyFont="1" applyFill="1" applyBorder="1" applyAlignment="1">
      <alignment horizontal="left" vertical="top" wrapText="1"/>
    </xf>
    <xf numFmtId="9" fontId="40" fillId="3" borderId="91" xfId="0" applyNumberFormat="1" applyFont="1" applyFill="1" applyBorder="1" applyAlignment="1">
      <alignment horizontal="center" vertical="top"/>
    </xf>
    <xf numFmtId="9" fontId="40" fillId="8" borderId="91" xfId="0" applyNumberFormat="1" applyFont="1" applyFill="1" applyBorder="1" applyAlignment="1">
      <alignment horizontal="left" vertical="top"/>
    </xf>
    <xf numFmtId="171" fontId="40" fillId="9" borderId="91" xfId="0" applyNumberFormat="1" applyFont="1" applyFill="1" applyBorder="1" applyAlignment="1">
      <alignment horizontal="left" vertical="top"/>
    </xf>
    <xf numFmtId="9" fontId="40" fillId="10" borderId="91" xfId="0" applyNumberFormat="1" applyFont="1" applyFill="1" applyBorder="1" applyAlignment="1">
      <alignment horizontal="left" vertical="top"/>
    </xf>
    <xf numFmtId="0" fontId="40" fillId="3" borderId="91" xfId="0" applyFont="1" applyFill="1" applyBorder="1" applyAlignment="1">
      <alignment horizontal="left" vertical="top"/>
    </xf>
    <xf numFmtId="168" fontId="40" fillId="0" borderId="79" xfId="0" applyNumberFormat="1" applyFont="1" applyBorder="1" applyAlignment="1">
      <alignment horizontal="left" vertical="top"/>
    </xf>
    <xf numFmtId="9" fontId="40" fillId="30" borderId="91" xfId="0" applyNumberFormat="1" applyFont="1" applyFill="1" applyBorder="1" applyAlignment="1">
      <alignment horizontal="left" vertical="top"/>
    </xf>
    <xf numFmtId="9" fontId="69" fillId="0" borderId="79" xfId="0" applyNumberFormat="1" applyFont="1" applyBorder="1" applyAlignment="1">
      <alignment horizontal="center" vertical="center"/>
    </xf>
    <xf numFmtId="0" fontId="40" fillId="3" borderId="91" xfId="0" applyFont="1" applyFill="1" applyBorder="1" applyAlignment="1">
      <alignment vertical="center" wrapText="1"/>
    </xf>
    <xf numFmtId="0" fontId="71" fillId="3" borderId="214" xfId="0" applyFont="1" applyFill="1" applyBorder="1" applyAlignment="1">
      <alignment vertical="center" wrapText="1"/>
    </xf>
    <xf numFmtId="0" fontId="40" fillId="0" borderId="208" xfId="0" applyFont="1" applyBorder="1" applyAlignment="1">
      <alignment horizontal="left" vertical="top" wrapText="1"/>
    </xf>
    <xf numFmtId="9" fontId="40" fillId="3" borderId="208" xfId="0" applyNumberFormat="1" applyFont="1" applyFill="1" applyBorder="1" applyAlignment="1">
      <alignment horizontal="left" vertical="top"/>
    </xf>
    <xf numFmtId="9" fontId="8" fillId="8" borderId="208" xfId="0" applyNumberFormat="1" applyFont="1" applyFill="1" applyBorder="1" applyAlignment="1">
      <alignment horizontal="center" vertical="center" wrapText="1"/>
    </xf>
    <xf numFmtId="9" fontId="8" fillId="9" borderId="208" xfId="0" applyNumberFormat="1" applyFont="1" applyFill="1" applyBorder="1" applyAlignment="1">
      <alignment horizontal="center" vertical="center" wrapText="1"/>
    </xf>
    <xf numFmtId="9" fontId="31" fillId="10" borderId="208" xfId="0" applyNumberFormat="1" applyFont="1" applyFill="1" applyBorder="1" applyAlignment="1">
      <alignment horizontal="center" vertical="center" wrapText="1"/>
    </xf>
    <xf numFmtId="168" fontId="40" fillId="3" borderId="208" xfId="0" applyNumberFormat="1" applyFont="1" applyFill="1" applyBorder="1" applyAlignment="1">
      <alignment horizontal="left" vertical="top"/>
    </xf>
    <xf numFmtId="0" fontId="40" fillId="0" borderId="35" xfId="0" applyFont="1" applyBorder="1" applyAlignment="1">
      <alignment horizontal="left" vertical="top" wrapText="1"/>
    </xf>
    <xf numFmtId="9" fontId="40" fillId="3" borderId="35" xfId="0" applyNumberFormat="1" applyFont="1" applyFill="1" applyBorder="1" applyAlignment="1">
      <alignment horizontal="left" vertical="top"/>
    </xf>
    <xf numFmtId="9" fontId="8" fillId="8" borderId="35" xfId="0" applyNumberFormat="1" applyFont="1" applyFill="1" applyBorder="1" applyAlignment="1">
      <alignment horizontal="center" vertical="center" wrapText="1"/>
    </xf>
    <xf numFmtId="9" fontId="8" fillId="9" borderId="35" xfId="0" applyNumberFormat="1" applyFont="1" applyFill="1" applyBorder="1" applyAlignment="1">
      <alignment horizontal="center" vertical="center" wrapText="1"/>
    </xf>
    <xf numFmtId="9" fontId="31" fillId="10" borderId="35" xfId="0" applyNumberFormat="1" applyFont="1" applyFill="1" applyBorder="1" applyAlignment="1">
      <alignment horizontal="center" vertical="center" wrapText="1"/>
    </xf>
    <xf numFmtId="168" fontId="40" fillId="3" borderId="35" xfId="0" applyNumberFormat="1" applyFont="1" applyFill="1" applyBorder="1" applyAlignment="1">
      <alignment horizontal="left" vertical="top"/>
    </xf>
    <xf numFmtId="9" fontId="69" fillId="3" borderId="35" xfId="0" applyNumberFormat="1" applyFont="1" applyFill="1" applyBorder="1" applyAlignment="1">
      <alignment horizontal="center" vertical="top"/>
    </xf>
    <xf numFmtId="165" fontId="40" fillId="3" borderId="185" xfId="0" applyNumberFormat="1" applyFont="1" applyFill="1" applyBorder="1" applyAlignment="1">
      <alignment horizontal="left" vertical="top"/>
    </xf>
    <xf numFmtId="9" fontId="50" fillId="8" borderId="215" xfId="0" applyNumberFormat="1" applyFont="1" applyFill="1" applyBorder="1" applyAlignment="1">
      <alignment horizontal="center" vertical="top" wrapText="1"/>
    </xf>
    <xf numFmtId="0" fontId="40" fillId="3" borderId="216" xfId="0" applyFont="1" applyFill="1" applyBorder="1" applyAlignment="1">
      <alignment horizontal="left" vertical="top" wrapText="1"/>
    </xf>
    <xf numFmtId="0" fontId="40" fillId="0" borderId="80" xfId="0" applyFont="1" applyBorder="1" applyAlignment="1">
      <alignment horizontal="left" vertical="top" wrapText="1"/>
    </xf>
    <xf numFmtId="9" fontId="40" fillId="3" borderId="80" xfId="0" applyNumberFormat="1" applyFont="1" applyFill="1" applyBorder="1" applyAlignment="1">
      <alignment horizontal="left" vertical="top"/>
    </xf>
    <xf numFmtId="165" fontId="40" fillId="3" borderId="80" xfId="0" applyNumberFormat="1" applyFont="1" applyFill="1" applyBorder="1" applyAlignment="1">
      <alignment vertical="top"/>
    </xf>
    <xf numFmtId="9" fontId="8" fillId="8" borderId="80" xfId="0" applyNumberFormat="1" applyFont="1" applyFill="1" applyBorder="1" applyAlignment="1">
      <alignment horizontal="center" vertical="center" wrapText="1"/>
    </xf>
    <xf numFmtId="9" fontId="8" fillId="9" borderId="80" xfId="0" applyNumberFormat="1" applyFont="1" applyFill="1" applyBorder="1" applyAlignment="1">
      <alignment horizontal="center" vertical="center" wrapText="1"/>
    </xf>
    <xf numFmtId="9" fontId="31" fillId="10" borderId="80" xfId="0" applyNumberFormat="1" applyFont="1" applyFill="1" applyBorder="1" applyAlignment="1">
      <alignment horizontal="center" vertical="center" wrapText="1"/>
    </xf>
    <xf numFmtId="168" fontId="40" fillId="3" borderId="80" xfId="0" applyNumberFormat="1" applyFont="1" applyFill="1" applyBorder="1" applyAlignment="1">
      <alignment horizontal="left" vertical="top"/>
    </xf>
    <xf numFmtId="9" fontId="40" fillId="0" borderId="80" xfId="0" applyNumberFormat="1" applyFont="1" applyBorder="1" applyAlignment="1">
      <alignment horizontal="left" vertical="top"/>
    </xf>
    <xf numFmtId="9" fontId="69" fillId="3" borderId="80" xfId="0" applyNumberFormat="1" applyFont="1" applyFill="1" applyBorder="1" applyAlignment="1">
      <alignment horizontal="center" vertical="top"/>
    </xf>
    <xf numFmtId="0" fontId="40" fillId="3" borderId="217" xfId="0" applyFont="1" applyFill="1" applyBorder="1" applyAlignment="1">
      <alignment horizontal="center" vertical="center" wrapText="1"/>
    </xf>
    <xf numFmtId="0" fontId="40" fillId="3" borderId="40" xfId="0" applyFont="1" applyFill="1" applyBorder="1" applyAlignment="1">
      <alignment vertical="center" wrapText="1"/>
    </xf>
    <xf numFmtId="0" fontId="69" fillId="3" borderId="40" xfId="0" applyFont="1" applyFill="1" applyBorder="1" applyAlignment="1">
      <alignment horizontal="left" vertical="top" wrapText="1"/>
    </xf>
    <xf numFmtId="0" fontId="40" fillId="3" borderId="40" xfId="0" applyFont="1" applyFill="1" applyBorder="1" applyAlignment="1">
      <alignment horizontal="left" vertical="top" wrapText="1"/>
    </xf>
    <xf numFmtId="9" fontId="40" fillId="3" borderId="40" xfId="0" applyNumberFormat="1" applyFont="1" applyFill="1" applyBorder="1" applyAlignment="1">
      <alignment horizontal="center" vertical="top"/>
    </xf>
    <xf numFmtId="9" fontId="50" fillId="8" borderId="40" xfId="0" applyNumberFormat="1" applyFont="1" applyFill="1" applyBorder="1" applyAlignment="1">
      <alignment horizontal="left" vertical="top"/>
    </xf>
    <xf numFmtId="9" fontId="50" fillId="9" borderId="40" xfId="0" applyNumberFormat="1" applyFont="1" applyFill="1" applyBorder="1" applyAlignment="1">
      <alignment horizontal="left" vertical="top"/>
    </xf>
    <xf numFmtId="9" fontId="50" fillId="10" borderId="40" xfId="0" applyNumberFormat="1" applyFont="1" applyFill="1" applyBorder="1" applyAlignment="1">
      <alignment horizontal="left" vertical="top"/>
    </xf>
    <xf numFmtId="168" fontId="40" fillId="0" borderId="36" xfId="0" applyNumberFormat="1" applyFont="1" applyBorder="1" applyAlignment="1">
      <alignment horizontal="left" vertical="top"/>
    </xf>
    <xf numFmtId="9" fontId="69" fillId="0" borderId="36" xfId="0" applyNumberFormat="1" applyFont="1" applyBorder="1" applyAlignment="1">
      <alignment horizontal="center" vertical="center"/>
    </xf>
    <xf numFmtId="9" fontId="50" fillId="8" borderId="183" xfId="0" applyNumberFormat="1" applyFont="1" applyFill="1" applyBorder="1" applyAlignment="1">
      <alignment horizontal="center" vertical="top" wrapText="1"/>
    </xf>
    <xf numFmtId="9" fontId="40" fillId="9" borderId="35" xfId="0" applyNumberFormat="1" applyFont="1" applyFill="1" applyBorder="1" applyAlignment="1">
      <alignment horizontal="left" vertical="top"/>
    </xf>
    <xf numFmtId="168" fontId="40" fillId="3" borderId="185" xfId="0" applyNumberFormat="1" applyFont="1" applyFill="1" applyBorder="1" applyAlignment="1">
      <alignment horizontal="center" vertical="top"/>
    </xf>
    <xf numFmtId="9" fontId="40" fillId="0" borderId="208" xfId="0" applyNumberFormat="1" applyFont="1" applyBorder="1" applyAlignment="1">
      <alignment horizontal="left" vertical="top"/>
    </xf>
    <xf numFmtId="0" fontId="69" fillId="3" borderId="208" xfId="0" applyFont="1" applyFill="1" applyBorder="1" applyAlignment="1">
      <alignment horizontal="left" wrapText="1"/>
    </xf>
    <xf numFmtId="9" fontId="40" fillId="0" borderId="31" xfId="0" applyNumberFormat="1" applyFont="1" applyBorder="1" applyAlignment="1">
      <alignment horizontal="left" vertical="top"/>
    </xf>
    <xf numFmtId="9" fontId="50" fillId="8" borderId="184" xfId="0" applyNumberFormat="1" applyFont="1" applyFill="1" applyBorder="1" applyAlignment="1">
      <alignment horizontal="center" vertical="top" wrapText="1"/>
    </xf>
    <xf numFmtId="0" fontId="40" fillId="9" borderId="183" xfId="0" applyFont="1" applyFill="1" applyBorder="1" applyAlignment="1">
      <alignment horizontal="center" vertical="center" wrapText="1"/>
    </xf>
    <xf numFmtId="169" fontId="40" fillId="30" borderId="208" xfId="0" applyNumberFormat="1" applyFont="1" applyFill="1" applyBorder="1" applyAlignment="1">
      <alignment horizontal="left" vertical="top"/>
    </xf>
    <xf numFmtId="1" fontId="40" fillId="30" borderId="208" xfId="0" applyNumberFormat="1" applyFont="1" applyFill="1" applyBorder="1" applyAlignment="1">
      <alignment horizontal="left" vertical="top"/>
    </xf>
    <xf numFmtId="170" fontId="69" fillId="0" borderId="79" xfId="0" applyNumberFormat="1" applyFont="1" applyBorder="1" applyAlignment="1">
      <alignment horizontal="center" vertical="center"/>
    </xf>
    <xf numFmtId="0" fontId="40" fillId="8" borderId="183" xfId="0" applyFont="1" applyFill="1" applyBorder="1" applyAlignment="1">
      <alignment horizontal="center" vertical="center" wrapText="1"/>
    </xf>
    <xf numFmtId="0" fontId="40" fillId="3" borderId="66" xfId="0" applyFont="1" applyFill="1" applyBorder="1" applyAlignment="1">
      <alignment horizontal="left" vertical="top"/>
    </xf>
    <xf numFmtId="168" fontId="40" fillId="30" borderId="35" xfId="0" applyNumberFormat="1" applyFont="1" applyFill="1" applyBorder="1" applyAlignment="1">
      <alignment horizontal="left" vertical="top"/>
    </xf>
    <xf numFmtId="9" fontId="69" fillId="0" borderId="51" xfId="0" applyNumberFormat="1" applyFont="1" applyBorder="1" applyAlignment="1">
      <alignment horizontal="center" vertical="center"/>
    </xf>
    <xf numFmtId="168" fontId="40" fillId="30" borderId="91" xfId="0" applyNumberFormat="1" applyFont="1" applyFill="1" applyBorder="1" applyAlignment="1">
      <alignment horizontal="left" vertical="top"/>
    </xf>
    <xf numFmtId="0" fontId="71" fillId="3" borderId="80" xfId="0" applyFont="1" applyFill="1" applyBorder="1" applyAlignment="1">
      <alignment vertical="center" wrapText="1"/>
    </xf>
    <xf numFmtId="9" fontId="40" fillId="3" borderId="80" xfId="0" applyNumberFormat="1" applyFont="1" applyFill="1" applyBorder="1" applyAlignment="1">
      <alignment horizontal="center" vertical="top"/>
    </xf>
    <xf numFmtId="9" fontId="50" fillId="9" borderId="80" xfId="0" applyNumberFormat="1" applyFont="1" applyFill="1" applyBorder="1" applyAlignment="1">
      <alignment horizontal="left" vertical="top"/>
    </xf>
    <xf numFmtId="0" fontId="1" fillId="0" borderId="0" xfId="0" applyFont="1" applyAlignment="1">
      <alignment wrapText="1"/>
    </xf>
    <xf numFmtId="9" fontId="7" fillId="0" borderId="0" xfId="0" applyNumberFormat="1" applyFont="1"/>
    <xf numFmtId="0" fontId="40" fillId="0" borderId="75" xfId="0" applyFont="1" applyBorder="1" applyAlignment="1">
      <alignment horizontal="center" vertical="center" wrapText="1"/>
    </xf>
    <xf numFmtId="9" fontId="50" fillId="0" borderId="29" xfId="0" applyNumberFormat="1" applyFont="1" applyBorder="1" applyAlignment="1">
      <alignment horizontal="center" vertical="top" wrapText="1"/>
    </xf>
    <xf numFmtId="0" fontId="40" fillId="0" borderId="29" xfId="0" applyFont="1" applyBorder="1" applyAlignment="1">
      <alignment horizontal="center" vertical="center" wrapText="1"/>
    </xf>
    <xf numFmtId="0" fontId="40" fillId="8" borderId="35" xfId="0" applyFont="1" applyFill="1" applyBorder="1" applyAlignment="1">
      <alignment horizontal="center" vertical="center" wrapText="1"/>
    </xf>
    <xf numFmtId="0" fontId="40" fillId="0" borderId="35" xfId="0" applyFont="1" applyBorder="1" applyAlignment="1">
      <alignment horizontal="center" vertical="center" wrapText="1"/>
    </xf>
    <xf numFmtId="9" fontId="50" fillId="0" borderId="35" xfId="0" applyNumberFormat="1" applyFont="1" applyBorder="1" applyAlignment="1">
      <alignment horizontal="center" vertical="top" wrapText="1"/>
    </xf>
    <xf numFmtId="0" fontId="40" fillId="9" borderId="35" xfId="0" applyFont="1" applyFill="1" applyBorder="1" applyAlignment="1">
      <alignment horizontal="center" vertical="center" wrapText="1"/>
    </xf>
    <xf numFmtId="9" fontId="50" fillId="8" borderId="35" xfId="0" applyNumberFormat="1" applyFont="1" applyFill="1" applyBorder="1" applyAlignment="1">
      <alignment horizontal="center" vertical="top" wrapText="1"/>
    </xf>
    <xf numFmtId="0" fontId="40" fillId="10" borderId="35" xfId="0" applyFont="1" applyFill="1" applyBorder="1" applyAlignment="1">
      <alignment horizontal="center" vertical="center" wrapText="1"/>
    </xf>
    <xf numFmtId="1" fontId="21" fillId="4" borderId="35" xfId="0" applyNumberFormat="1" applyFont="1" applyFill="1" applyBorder="1" applyAlignment="1">
      <alignment vertical="center" wrapText="1"/>
    </xf>
    <xf numFmtId="0" fontId="5" fillId="0" borderId="29" xfId="0" applyFont="1" applyBorder="1" applyAlignment="1">
      <alignment vertical="center" wrapText="1"/>
    </xf>
    <xf numFmtId="0" fontId="25" fillId="0" borderId="35" xfId="0" applyFont="1" applyBorder="1" applyAlignment="1">
      <alignment horizontal="center" vertical="top" wrapText="1"/>
    </xf>
    <xf numFmtId="0" fontId="75" fillId="3" borderId="35" xfId="0" applyFont="1" applyFill="1" applyBorder="1" applyAlignment="1">
      <alignment horizontal="center" vertical="top" wrapText="1"/>
    </xf>
    <xf numFmtId="0" fontId="4" fillId="20" borderId="80" xfId="0" applyFont="1" applyFill="1" applyBorder="1" applyAlignment="1">
      <alignment vertical="top" wrapText="1"/>
    </xf>
    <xf numFmtId="0" fontId="7" fillId="0" borderId="0" xfId="0" applyFont="1"/>
    <xf numFmtId="0" fontId="7" fillId="0" borderId="0" xfId="0" applyFont="1" applyAlignment="1">
      <alignment horizontal="center"/>
    </xf>
    <xf numFmtId="0" fontId="7" fillId="12" borderId="45" xfId="0" applyFont="1" applyFill="1" applyBorder="1"/>
    <xf numFmtId="0" fontId="77" fillId="12" borderId="45" xfId="0" applyFont="1" applyFill="1" applyBorder="1"/>
    <xf numFmtId="0" fontId="4" fillId="4" borderId="153" xfId="0" applyFont="1" applyFill="1" applyBorder="1" applyAlignment="1">
      <alignment horizontal="center" vertical="center" wrapText="1"/>
    </xf>
    <xf numFmtId="0" fontId="1" fillId="0" borderId="0" xfId="0" applyFont="1" applyAlignment="1">
      <alignment horizontal="center"/>
    </xf>
    <xf numFmtId="0" fontId="1" fillId="0" borderId="0" xfId="0" applyFont="1" applyAlignment="1">
      <alignment horizontal="left" vertical="center" wrapText="1"/>
    </xf>
    <xf numFmtId="0" fontId="5" fillId="3" borderId="21" xfId="0" applyFont="1" applyFill="1" applyBorder="1" applyAlignment="1">
      <alignment horizontal="center" vertical="center" wrapText="1"/>
    </xf>
    <xf numFmtId="0" fontId="2" fillId="0" borderId="10" xfId="0" applyFont="1" applyBorder="1"/>
    <xf numFmtId="0" fontId="2" fillId="0" borderId="11" xfId="0" applyFont="1" applyBorder="1"/>
    <xf numFmtId="0" fontId="5" fillId="0" borderId="21" xfId="0" applyFont="1" applyBorder="1" applyAlignment="1">
      <alignment horizontal="center" vertical="center" wrapText="1"/>
    </xf>
    <xf numFmtId="0" fontId="1" fillId="0" borderId="1" xfId="0" applyFont="1" applyBorder="1" applyAlignment="1">
      <alignment horizontal="center" vertical="center" wrapText="1"/>
    </xf>
    <xf numFmtId="0" fontId="0" fillId="0" borderId="0" xfId="0"/>
    <xf numFmtId="0" fontId="2" fillId="0" borderId="2" xfId="0" applyFont="1" applyBorder="1"/>
    <xf numFmtId="0" fontId="2" fillId="0" borderId="1" xfId="0" applyFont="1" applyBorder="1"/>
    <xf numFmtId="0" fontId="2" fillId="0" borderId="3" xfId="0" applyFont="1" applyBorder="1"/>
    <xf numFmtId="0" fontId="2" fillId="0" borderId="4" xfId="0" applyFont="1" applyBorder="1"/>
    <xf numFmtId="0" fontId="2" fillId="0" borderId="5" xfId="0" applyFont="1" applyBorder="1"/>
    <xf numFmtId="0" fontId="1" fillId="0" borderId="6" xfId="0" applyFont="1" applyBorder="1" applyAlignment="1">
      <alignment horizontal="center" vertical="center" wrapText="1"/>
    </xf>
    <xf numFmtId="0" fontId="2" fillId="0" borderId="7" xfId="0" applyFont="1" applyBorder="1"/>
    <xf numFmtId="0" fontId="2" fillId="0" borderId="8" xfId="0" applyFont="1" applyBorder="1"/>
    <xf numFmtId="0" fontId="3" fillId="0" borderId="9" xfId="0" applyFont="1" applyBorder="1" applyAlignment="1">
      <alignment horizontal="center" vertical="center" wrapText="1"/>
    </xf>
    <xf numFmtId="0" fontId="4" fillId="2"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4" fillId="2" borderId="15" xfId="0" applyFont="1" applyFill="1" applyBorder="1" applyAlignment="1">
      <alignment horizontal="center" vertical="center" wrapText="1"/>
    </xf>
    <xf numFmtId="0" fontId="2" fillId="0" borderId="16" xfId="0" applyFont="1" applyBorder="1"/>
    <xf numFmtId="0" fontId="2" fillId="0" borderId="17" xfId="0" applyFont="1" applyBorder="1"/>
    <xf numFmtId="0" fontId="5" fillId="3" borderId="18" xfId="0" applyFont="1" applyFill="1" applyBorder="1" applyAlignment="1">
      <alignment horizontal="center" vertical="center" wrapText="1"/>
    </xf>
    <xf numFmtId="0" fontId="2" fillId="0" borderId="19" xfId="0" applyFont="1" applyBorder="1"/>
    <xf numFmtId="0" fontId="4" fillId="2" borderId="9" xfId="0" applyFont="1" applyFill="1" applyBorder="1" applyAlignment="1">
      <alignment horizontal="center" vertical="center" wrapText="1"/>
    </xf>
    <xf numFmtId="0" fontId="2" fillId="0" borderId="20" xfId="0" applyFont="1" applyBorder="1"/>
    <xf numFmtId="0" fontId="6" fillId="3"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4" fillId="2" borderId="26" xfId="0" applyFont="1" applyFill="1" applyBorder="1" applyAlignment="1">
      <alignment horizontal="center" vertical="center" wrapText="1"/>
    </xf>
    <xf numFmtId="0" fontId="2" fillId="0" borderId="27" xfId="0" applyFont="1" applyBorder="1"/>
    <xf numFmtId="0" fontId="2" fillId="0" borderId="28" xfId="0" applyFont="1" applyBorder="1"/>
    <xf numFmtId="0" fontId="7" fillId="4" borderId="29" xfId="0" applyFont="1" applyFill="1" applyBorder="1" applyAlignment="1">
      <alignment horizontal="center" vertical="top" wrapText="1"/>
    </xf>
    <xf numFmtId="0" fontId="2" fillId="0" borderId="30" xfId="0" applyFont="1" applyBorder="1"/>
    <xf numFmtId="164" fontId="8" fillId="0" borderId="18" xfId="0" applyNumberFormat="1" applyFont="1" applyBorder="1" applyAlignment="1">
      <alignment horizontal="center" vertical="top" wrapText="1"/>
    </xf>
    <xf numFmtId="0" fontId="9" fillId="4" borderId="31" xfId="0" applyFont="1" applyFill="1" applyBorder="1" applyAlignment="1">
      <alignment horizontal="center" vertical="center" wrapText="1"/>
    </xf>
    <xf numFmtId="0" fontId="2" fillId="0" borderId="36" xfId="0" applyFont="1" applyBorder="1"/>
    <xf numFmtId="0" fontId="3" fillId="4" borderId="33" xfId="0" applyFont="1" applyFill="1" applyBorder="1" applyAlignment="1">
      <alignment horizontal="center" wrapText="1"/>
    </xf>
    <xf numFmtId="0" fontId="2" fillId="0" borderId="34" xfId="0" applyFont="1" applyBorder="1"/>
    <xf numFmtId="0" fontId="4" fillId="2" borderId="6" xfId="0" applyFont="1" applyFill="1" applyBorder="1" applyAlignment="1">
      <alignment horizontal="center" vertical="center" wrapText="1"/>
    </xf>
    <xf numFmtId="164" fontId="8" fillId="3" borderId="29" xfId="0" applyNumberFormat="1" applyFont="1" applyFill="1" applyBorder="1" applyAlignment="1">
      <alignment horizontal="center" vertical="top" wrapText="1"/>
    </xf>
    <xf numFmtId="0" fontId="8" fillId="3" borderId="29" xfId="0" applyFont="1" applyFill="1" applyBorder="1" applyAlignment="1">
      <alignment horizontal="center" vertical="center" wrapText="1"/>
    </xf>
    <xf numFmtId="0" fontId="8" fillId="0" borderId="29" xfId="0" applyFont="1" applyBorder="1" applyAlignment="1">
      <alignment horizontal="center" vertical="center" wrapText="1"/>
    </xf>
    <xf numFmtId="0" fontId="1" fillId="0" borderId="29" xfId="0" applyFont="1" applyBorder="1" applyAlignment="1">
      <alignment horizontal="center" vertical="center" wrapText="1"/>
    </xf>
    <xf numFmtId="0" fontId="6" fillId="2" borderId="49" xfId="0" applyFont="1" applyFill="1" applyBorder="1" applyAlignment="1">
      <alignment horizontal="center" vertical="center" wrapText="1"/>
    </xf>
    <xf numFmtId="0" fontId="2" fillId="0" borderId="50" xfId="0" applyFont="1" applyBorder="1"/>
    <xf numFmtId="0" fontId="2" fillId="0" borderId="51" xfId="0" applyFont="1" applyBorder="1"/>
    <xf numFmtId="0" fontId="2" fillId="0" borderId="52" xfId="0" applyFont="1" applyBorder="1"/>
    <xf numFmtId="0" fontId="4" fillId="0" borderId="29" xfId="0" applyFont="1" applyBorder="1" applyAlignment="1">
      <alignment horizontal="center" vertical="center" wrapText="1"/>
    </xf>
    <xf numFmtId="0" fontId="4" fillId="6" borderId="29" xfId="0" applyFont="1" applyFill="1" applyBorder="1" applyAlignment="1">
      <alignment horizontal="center" vertical="center" wrapText="1"/>
    </xf>
    <xf numFmtId="0" fontId="2" fillId="0" borderId="57" xfId="0" applyFont="1" applyBorder="1"/>
    <xf numFmtId="0" fontId="2" fillId="0" borderId="61" xfId="0" applyFont="1" applyBorder="1"/>
    <xf numFmtId="0" fontId="2" fillId="0" borderId="62" xfId="0" applyFont="1" applyBorder="1"/>
    <xf numFmtId="0" fontId="2" fillId="0" borderId="63" xfId="0" applyFont="1" applyBorder="1"/>
    <xf numFmtId="0" fontId="1" fillId="3" borderId="29" xfId="0" applyFont="1" applyFill="1" applyBorder="1" applyAlignment="1">
      <alignment horizontal="center" vertical="center" wrapText="1"/>
    </xf>
    <xf numFmtId="0" fontId="14" fillId="0" borderId="58" xfId="0" applyFont="1" applyBorder="1" applyAlignment="1">
      <alignment horizontal="center" vertical="center" wrapText="1"/>
    </xf>
    <xf numFmtId="0" fontId="2" fillId="0" borderId="59" xfId="0" applyFont="1" applyBorder="1"/>
    <xf numFmtId="0" fontId="2" fillId="0" borderId="60" xfId="0" applyFont="1" applyBorder="1"/>
    <xf numFmtId="0" fontId="2" fillId="0" borderId="64" xfId="0" applyFont="1" applyBorder="1"/>
    <xf numFmtId="0" fontId="2" fillId="0" borderId="65" xfId="0" applyFont="1" applyBorder="1"/>
    <xf numFmtId="0" fontId="8" fillId="0" borderId="58" xfId="0" applyFont="1" applyBorder="1" applyAlignment="1">
      <alignment horizontal="center" vertical="center" wrapText="1"/>
    </xf>
    <xf numFmtId="0" fontId="18" fillId="2" borderId="6" xfId="0" applyFont="1" applyFill="1" applyBorder="1" applyAlignment="1">
      <alignment horizontal="center" vertical="center" wrapText="1"/>
    </xf>
    <xf numFmtId="9" fontId="4" fillId="2" borderId="70" xfId="0" applyNumberFormat="1" applyFont="1" applyFill="1" applyBorder="1" applyAlignment="1">
      <alignment horizontal="center" vertical="center" wrapText="1"/>
    </xf>
    <xf numFmtId="0" fontId="2" fillId="0" borderId="73" xfId="0" applyFont="1" applyBorder="1"/>
    <xf numFmtId="0" fontId="1" fillId="0" borderId="29" xfId="0" applyFont="1" applyBorder="1" applyAlignment="1">
      <alignment horizontal="center" vertical="top" wrapText="1"/>
    </xf>
    <xf numFmtId="0" fontId="27" fillId="0" borderId="7" xfId="0" applyFont="1" applyBorder="1" applyAlignment="1">
      <alignment horizontal="center" vertical="center"/>
    </xf>
    <xf numFmtId="0" fontId="27" fillId="3" borderId="78" xfId="0" applyFont="1" applyFill="1" applyBorder="1" applyAlignment="1">
      <alignment horizontal="center" vertical="top" wrapText="1"/>
    </xf>
    <xf numFmtId="0" fontId="27" fillId="0" borderId="7" xfId="0" applyFont="1" applyBorder="1" applyAlignment="1">
      <alignment horizontal="center" vertical="top" wrapText="1"/>
    </xf>
    <xf numFmtId="0" fontId="27" fillId="3" borderId="29" xfId="0" applyFont="1" applyFill="1" applyBorder="1" applyAlignment="1">
      <alignment horizontal="center" vertical="top" wrapText="1"/>
    </xf>
    <xf numFmtId="0" fontId="8" fillId="2" borderId="6" xfId="0" applyFont="1" applyFill="1" applyBorder="1" applyAlignment="1">
      <alignment horizontal="left" vertical="top" wrapText="1"/>
    </xf>
    <xf numFmtId="0" fontId="26" fillId="12" borderId="49" xfId="0" applyFont="1" applyFill="1" applyBorder="1" applyAlignment="1">
      <alignment horizontal="left" vertical="top" wrapText="1"/>
    </xf>
    <xf numFmtId="0" fontId="1" fillId="3" borderId="58" xfId="0" applyFont="1" applyFill="1" applyBorder="1" applyAlignment="1">
      <alignment horizontal="left" vertical="top" wrapText="1"/>
    </xf>
    <xf numFmtId="0" fontId="2" fillId="0" borderId="75" xfId="0" applyFont="1" applyBorder="1"/>
    <xf numFmtId="0" fontId="1" fillId="0" borderId="58" xfId="0" applyFont="1" applyBorder="1" applyAlignment="1">
      <alignment horizontal="left" vertical="top" wrapText="1"/>
    </xf>
    <xf numFmtId="0" fontId="1" fillId="0" borderId="31" xfId="0" applyFont="1" applyBorder="1" applyAlignment="1">
      <alignment horizontal="left" vertical="top" wrapText="1"/>
    </xf>
    <xf numFmtId="0" fontId="2" fillId="0" borderId="79" xfId="0" applyFont="1" applyBorder="1"/>
    <xf numFmtId="0" fontId="26" fillId="12" borderId="6" xfId="0" applyFont="1" applyFill="1" applyBorder="1" applyAlignment="1">
      <alignment horizontal="left" vertical="top" wrapText="1"/>
    </xf>
    <xf numFmtId="0" fontId="7" fillId="2" borderId="29" xfId="0" applyFont="1" applyFill="1" applyBorder="1" applyAlignment="1">
      <alignment horizontal="left" vertical="top" wrapText="1"/>
    </xf>
    <xf numFmtId="0" fontId="1" fillId="0" borderId="58" xfId="0" applyFont="1" applyBorder="1" applyAlignment="1">
      <alignment horizontal="center" vertical="center" wrapText="1"/>
    </xf>
    <xf numFmtId="0" fontId="6" fillId="3" borderId="26"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7" borderId="29" xfId="0" applyFont="1" applyFill="1" applyBorder="1" applyAlignment="1">
      <alignment horizontal="left" vertical="top" wrapText="1"/>
    </xf>
    <xf numFmtId="0" fontId="4" fillId="2" borderId="67" xfId="0" applyFont="1" applyFill="1" applyBorder="1" applyAlignment="1">
      <alignment horizontal="center" vertical="center" wrapText="1"/>
    </xf>
    <xf numFmtId="0" fontId="2" fillId="0" borderId="68" xfId="0" applyFont="1" applyBorder="1"/>
    <xf numFmtId="0" fontId="2" fillId="0" borderId="69" xfId="0" applyFont="1" applyBorder="1"/>
    <xf numFmtId="0" fontId="17" fillId="2" borderId="29" xfId="0" applyFont="1" applyFill="1" applyBorder="1" applyAlignment="1">
      <alignment horizontal="center" vertical="center" wrapText="1"/>
    </xf>
    <xf numFmtId="9" fontId="4" fillId="8" borderId="21" xfId="0" applyNumberFormat="1" applyFont="1" applyFill="1" applyBorder="1" applyAlignment="1">
      <alignment horizontal="center" vertical="center" wrapText="1"/>
    </xf>
    <xf numFmtId="0" fontId="4" fillId="9" borderId="21" xfId="0" applyFont="1" applyFill="1" applyBorder="1" applyAlignment="1">
      <alignment horizontal="center" vertical="center" wrapText="1"/>
    </xf>
    <xf numFmtId="0" fontId="4" fillId="10" borderId="21" xfId="0" applyFont="1" applyFill="1" applyBorder="1" applyAlignment="1">
      <alignment horizontal="center" vertical="center" wrapText="1"/>
    </xf>
    <xf numFmtId="0" fontId="17" fillId="3" borderId="58" xfId="0" applyFont="1" applyFill="1" applyBorder="1" applyAlignment="1">
      <alignment horizontal="center" vertical="center" wrapText="1"/>
    </xf>
    <xf numFmtId="9" fontId="23" fillId="0" borderId="50" xfId="0" applyNumberFormat="1" applyFont="1" applyBorder="1" applyAlignment="1">
      <alignment horizontal="center" vertical="center" wrapText="1"/>
    </xf>
    <xf numFmtId="0" fontId="24" fillId="2" borderId="6" xfId="0" applyFont="1" applyFill="1" applyBorder="1" applyAlignment="1">
      <alignment horizontal="center" vertical="center" wrapText="1"/>
    </xf>
    <xf numFmtId="0" fontId="1" fillId="0" borderId="49" xfId="0" applyFont="1" applyBorder="1" applyAlignment="1">
      <alignment horizontal="left" vertical="top" wrapText="1"/>
    </xf>
    <xf numFmtId="0" fontId="17" fillId="3" borderId="74" xfId="0" applyFont="1" applyFill="1" applyBorder="1" applyAlignment="1">
      <alignment horizontal="center" vertical="center" wrapText="1"/>
    </xf>
    <xf numFmtId="0" fontId="2" fillId="0" borderId="76" xfId="0" applyFont="1" applyBorder="1"/>
    <xf numFmtId="164" fontId="25" fillId="0" borderId="58" xfId="0" applyNumberFormat="1" applyFont="1" applyBorder="1" applyAlignment="1">
      <alignment horizontal="center" vertical="center" wrapText="1"/>
    </xf>
    <xf numFmtId="0" fontId="26" fillId="12" borderId="29" xfId="0" applyFont="1" applyFill="1" applyBorder="1" applyAlignment="1">
      <alignment horizontal="left" vertical="center"/>
    </xf>
    <xf numFmtId="0" fontId="26" fillId="12" borderId="78" xfId="0" applyFont="1" applyFill="1" applyBorder="1" applyAlignment="1">
      <alignment horizontal="center" vertical="top" wrapText="1"/>
    </xf>
    <xf numFmtId="0" fontId="3" fillId="0" borderId="21" xfId="0" applyFont="1" applyBorder="1" applyAlignment="1">
      <alignment horizontal="center" vertical="center"/>
    </xf>
    <xf numFmtId="0" fontId="26" fillId="12" borderId="29" xfId="0" applyFont="1" applyFill="1" applyBorder="1" applyAlignment="1">
      <alignment horizontal="center" vertical="center"/>
    </xf>
    <xf numFmtId="0" fontId="4" fillId="2" borderId="49" xfId="0" applyFont="1" applyFill="1" applyBorder="1" applyAlignment="1">
      <alignment horizontal="left" vertical="center" wrapText="1"/>
    </xf>
    <xf numFmtId="0" fontId="4" fillId="2" borderId="6" xfId="0" applyFont="1" applyFill="1" applyBorder="1" applyAlignment="1">
      <alignment horizontal="left" vertical="center" wrapText="1"/>
    </xf>
    <xf numFmtId="0" fontId="2" fillId="0" borderId="77" xfId="0" applyFont="1" applyBorder="1"/>
    <xf numFmtId="0" fontId="1" fillId="2" borderId="21" xfId="0" applyFont="1" applyFill="1" applyBorder="1" applyAlignment="1">
      <alignment horizontal="left" vertical="top" wrapText="1"/>
    </xf>
    <xf numFmtId="0" fontId="4" fillId="6" borderId="29" xfId="0" applyFont="1" applyFill="1" applyBorder="1" applyAlignment="1">
      <alignment horizontal="center" vertical="top" wrapText="1"/>
    </xf>
    <xf numFmtId="0" fontId="28" fillId="3" borderId="29" xfId="0" applyFont="1" applyFill="1" applyBorder="1" applyAlignment="1">
      <alignment horizontal="center" vertical="top" wrapText="1"/>
    </xf>
    <xf numFmtId="0" fontId="4" fillId="7" borderId="29" xfId="0" applyFont="1" applyFill="1" applyBorder="1" applyAlignment="1">
      <alignment horizontal="center" vertical="top" wrapText="1"/>
    </xf>
    <xf numFmtId="0" fontId="4" fillId="0" borderId="29" xfId="0" applyFont="1" applyBorder="1" applyAlignment="1">
      <alignment horizontal="left" vertical="top" wrapText="1"/>
    </xf>
    <xf numFmtId="0" fontId="8" fillId="0" borderId="15" xfId="0" applyFont="1" applyBorder="1" applyAlignment="1">
      <alignment horizontal="center" vertical="center" wrapText="1"/>
    </xf>
    <xf numFmtId="0" fontId="4" fillId="0" borderId="29" xfId="0" applyFont="1" applyBorder="1" applyAlignment="1">
      <alignment horizontal="left" vertical="center" wrapText="1"/>
    </xf>
    <xf numFmtId="0" fontId="4" fillId="3" borderId="29" xfId="0" applyFont="1" applyFill="1" applyBorder="1" applyAlignment="1">
      <alignment horizontal="center" vertical="center" wrapText="1"/>
    </xf>
    <xf numFmtId="0" fontId="28" fillId="0" borderId="29" xfId="0" applyFont="1" applyBorder="1" applyAlignment="1">
      <alignment horizontal="center" vertical="top" wrapText="1"/>
    </xf>
    <xf numFmtId="0" fontId="4" fillId="2" borderId="9" xfId="0" applyFont="1" applyFill="1" applyBorder="1" applyAlignment="1">
      <alignment horizontal="left" vertical="top" wrapText="1"/>
    </xf>
    <xf numFmtId="0" fontId="2" fillId="0" borderId="81" xfId="0" applyFont="1" applyBorder="1"/>
    <xf numFmtId="0" fontId="27" fillId="2" borderId="29" xfId="0" applyFont="1" applyFill="1" applyBorder="1" applyAlignment="1">
      <alignment horizontal="center" vertical="center" wrapText="1"/>
    </xf>
    <xf numFmtId="0" fontId="26" fillId="12" borderId="58" xfId="0" applyFont="1" applyFill="1" applyBorder="1" applyAlignment="1">
      <alignment horizontal="left" vertical="center"/>
    </xf>
    <xf numFmtId="0" fontId="26" fillId="12" borderId="29" xfId="0" applyFont="1" applyFill="1" applyBorder="1" applyAlignment="1">
      <alignment horizontal="left" vertical="center" wrapText="1"/>
    </xf>
    <xf numFmtId="0" fontId="29" fillId="2" borderId="29" xfId="0" applyFont="1" applyFill="1" applyBorder="1" applyAlignment="1">
      <alignment horizontal="left" vertical="center" wrapText="1"/>
    </xf>
    <xf numFmtId="0" fontId="29" fillId="2" borderId="29" xfId="0" applyFont="1" applyFill="1" applyBorder="1" applyAlignment="1">
      <alignment horizontal="center" vertical="center"/>
    </xf>
    <xf numFmtId="0" fontId="27" fillId="3" borderId="58" xfId="0" applyFont="1" applyFill="1" applyBorder="1" applyAlignment="1">
      <alignment horizontal="center" vertical="center"/>
    </xf>
    <xf numFmtId="0" fontId="2" fillId="0" borderId="82" xfId="0" applyFont="1" applyBorder="1"/>
    <xf numFmtId="0" fontId="2" fillId="0" borderId="83" xfId="0" applyFont="1" applyBorder="1"/>
    <xf numFmtId="0" fontId="2" fillId="0" borderId="84" xfId="0" applyFont="1" applyBorder="1"/>
    <xf numFmtId="0" fontId="27" fillId="0" borderId="79" xfId="0" applyFont="1" applyBorder="1" applyAlignment="1">
      <alignment horizontal="left" vertical="top"/>
    </xf>
    <xf numFmtId="0" fontId="27" fillId="0" borderId="58" xfId="0" applyFont="1" applyBorder="1" applyAlignment="1">
      <alignment horizontal="left" vertical="top"/>
    </xf>
    <xf numFmtId="0" fontId="8" fillId="0" borderId="29" xfId="0" applyFont="1" applyBorder="1" applyAlignment="1">
      <alignment horizontal="left" vertical="top" wrapText="1"/>
    </xf>
    <xf numFmtId="0" fontId="17" fillId="3" borderId="58" xfId="0" applyFont="1" applyFill="1" applyBorder="1" applyAlignment="1">
      <alignment horizontal="left" vertical="center" wrapText="1"/>
    </xf>
    <xf numFmtId="0" fontId="17" fillId="3" borderId="58" xfId="0" applyFont="1" applyFill="1" applyBorder="1" applyAlignment="1">
      <alignment horizontal="left" vertical="top" wrapText="1"/>
    </xf>
    <xf numFmtId="0" fontId="4" fillId="2" borderId="6" xfId="0" applyFont="1" applyFill="1" applyBorder="1" applyAlignment="1">
      <alignment horizontal="left" vertical="top" wrapText="1"/>
    </xf>
    <xf numFmtId="164" fontId="25" fillId="0" borderId="10" xfId="0" applyNumberFormat="1" applyFont="1" applyBorder="1" applyAlignment="1">
      <alignment horizontal="center" vertical="center" wrapText="1"/>
    </xf>
    <xf numFmtId="0" fontId="27" fillId="0" borderId="29" xfId="0" applyFont="1" applyBorder="1" applyAlignment="1">
      <alignment horizontal="center" vertical="top"/>
    </xf>
    <xf numFmtId="0" fontId="6" fillId="3" borderId="78" xfId="0" applyFont="1" applyFill="1" applyBorder="1" applyAlignment="1">
      <alignment horizontal="center" vertical="top"/>
    </xf>
    <xf numFmtId="0" fontId="28" fillId="3" borderId="78" xfId="0" applyFont="1" applyFill="1" applyBorder="1" applyAlignment="1">
      <alignment horizontal="center" vertical="top"/>
    </xf>
    <xf numFmtId="0" fontId="6" fillId="6" borderId="78" xfId="0" applyFont="1" applyFill="1" applyBorder="1" applyAlignment="1">
      <alignment horizontal="center" vertical="top"/>
    </xf>
    <xf numFmtId="0" fontId="6" fillId="0" borderId="7" xfId="0" applyFont="1" applyBorder="1" applyAlignment="1">
      <alignment horizontal="left" vertical="top"/>
    </xf>
    <xf numFmtId="0" fontId="6" fillId="2" borderId="58" xfId="0" applyFont="1" applyFill="1" applyBorder="1" applyAlignment="1">
      <alignment horizontal="center" vertical="center"/>
    </xf>
    <xf numFmtId="0" fontId="34" fillId="0" borderId="58" xfId="0" applyFont="1" applyBorder="1" applyAlignment="1">
      <alignment horizontal="center" vertical="center"/>
    </xf>
    <xf numFmtId="0" fontId="27" fillId="0" borderId="0" xfId="0" applyFont="1"/>
    <xf numFmtId="0" fontId="27" fillId="3" borderId="58" xfId="0" applyFont="1" applyFill="1" applyBorder="1" applyAlignment="1">
      <alignment horizontal="center"/>
    </xf>
    <xf numFmtId="0" fontId="2" fillId="0" borderId="92" xfId="0" applyFont="1" applyBorder="1"/>
    <xf numFmtId="0" fontId="2" fillId="0" borderId="93" xfId="0" applyFont="1" applyBorder="1"/>
    <xf numFmtId="0" fontId="6" fillId="3" borderId="21" xfId="0" applyFont="1" applyFill="1" applyBorder="1" applyAlignment="1">
      <alignment horizontal="center" vertical="center"/>
    </xf>
    <xf numFmtId="0" fontId="30" fillId="3" borderId="88" xfId="0" applyFont="1" applyFill="1" applyBorder="1" applyAlignment="1">
      <alignment horizontal="center"/>
    </xf>
    <xf numFmtId="0" fontId="30" fillId="0" borderId="10" xfId="0" applyFont="1" applyBorder="1" applyAlignment="1">
      <alignment horizontal="center"/>
    </xf>
    <xf numFmtId="0" fontId="27" fillId="0" borderId="0" xfId="0" applyFont="1" applyAlignment="1">
      <alignment horizontal="left" vertical="center"/>
    </xf>
    <xf numFmtId="0" fontId="27" fillId="0" borderId="29" xfId="0" applyFont="1" applyBorder="1" applyAlignment="1">
      <alignment horizontal="center" vertical="center"/>
    </xf>
    <xf numFmtId="0" fontId="6" fillId="2" borderId="85" xfId="0" applyFont="1" applyFill="1" applyBorder="1" applyAlignment="1">
      <alignment horizontal="center" vertical="center"/>
    </xf>
    <xf numFmtId="0" fontId="2" fillId="0" borderId="86" xfId="0" applyFont="1" applyBorder="1"/>
    <xf numFmtId="0" fontId="2" fillId="0" borderId="87" xfId="0" applyFont="1" applyBorder="1"/>
    <xf numFmtId="0" fontId="6" fillId="2" borderId="29" xfId="0" applyFont="1" applyFill="1" applyBorder="1" applyAlignment="1">
      <alignment horizontal="center" vertical="center"/>
    </xf>
    <xf numFmtId="0" fontId="30" fillId="3" borderId="78" xfId="0" applyFont="1" applyFill="1" applyBorder="1" applyAlignment="1">
      <alignment horizontal="center" wrapText="1"/>
    </xf>
    <xf numFmtId="0" fontId="6" fillId="2" borderId="21" xfId="0" applyFont="1" applyFill="1" applyBorder="1" applyAlignment="1">
      <alignment horizontal="center" vertical="center"/>
    </xf>
    <xf numFmtId="0" fontId="6" fillId="3" borderId="90" xfId="0" applyFont="1" applyFill="1" applyBorder="1" applyAlignment="1">
      <alignment horizontal="center" vertical="center"/>
    </xf>
    <xf numFmtId="0" fontId="29" fillId="4" borderId="29" xfId="0" applyFont="1" applyFill="1" applyBorder="1" applyAlignment="1">
      <alignment horizontal="center" vertical="top"/>
    </xf>
    <xf numFmtId="0" fontId="31" fillId="0" borderId="7" xfId="0" applyFont="1" applyBorder="1" applyAlignment="1">
      <alignment horizontal="center" vertical="top"/>
    </xf>
    <xf numFmtId="0" fontId="27" fillId="0" borderId="0" xfId="0" applyFont="1" applyAlignment="1">
      <alignment horizontal="left" vertical="top"/>
    </xf>
    <xf numFmtId="0" fontId="3" fillId="4" borderId="78" xfId="0" applyFont="1" applyFill="1" applyBorder="1" applyAlignment="1">
      <alignment horizontal="center"/>
    </xf>
    <xf numFmtId="0" fontId="31" fillId="0" borderId="7" xfId="0" applyFont="1" applyBorder="1" applyAlignment="1">
      <alignment horizontal="center"/>
    </xf>
    <xf numFmtId="0" fontId="6" fillId="0" borderId="7" xfId="0" applyFont="1" applyBorder="1" applyAlignment="1">
      <alignment horizontal="left"/>
    </xf>
    <xf numFmtId="0" fontId="6" fillId="3" borderId="78" xfId="0" applyFont="1" applyFill="1" applyBorder="1" applyAlignment="1">
      <alignment horizontal="center"/>
    </xf>
    <xf numFmtId="0" fontId="28" fillId="0" borderId="7" xfId="0" applyFont="1" applyBorder="1" applyAlignment="1">
      <alignment horizontal="center" vertical="top"/>
    </xf>
    <xf numFmtId="0" fontId="31" fillId="3" borderId="78" xfId="0" applyFont="1" applyFill="1" applyBorder="1" applyAlignment="1">
      <alignment horizontal="center" vertical="top"/>
    </xf>
    <xf numFmtId="0" fontId="31" fillId="3" borderId="78" xfId="0" applyFont="1" applyFill="1" applyBorder="1" applyAlignment="1">
      <alignment horizontal="center"/>
    </xf>
    <xf numFmtId="0" fontId="6" fillId="0" borderId="7" xfId="0" applyFont="1" applyBorder="1" applyAlignment="1">
      <alignment horizontal="center"/>
    </xf>
    <xf numFmtId="0" fontId="18" fillId="2" borderId="29" xfId="0" applyFont="1" applyFill="1" applyBorder="1" applyAlignment="1">
      <alignment horizontal="center" vertical="center"/>
    </xf>
    <xf numFmtId="0" fontId="6" fillId="2" borderId="70" xfId="0" applyFont="1" applyFill="1" applyBorder="1" applyAlignment="1">
      <alignment horizontal="center"/>
    </xf>
    <xf numFmtId="0" fontId="31" fillId="0" borderId="29" xfId="0" applyFont="1" applyBorder="1" applyAlignment="1">
      <alignment horizontal="center" vertical="center"/>
    </xf>
    <xf numFmtId="0" fontId="31" fillId="0" borderId="7" xfId="0" applyFont="1" applyBorder="1" applyAlignment="1">
      <alignment horizontal="left" vertical="top" wrapText="1"/>
    </xf>
    <xf numFmtId="0" fontId="31" fillId="0" borderId="50" xfId="0" applyFont="1" applyBorder="1" applyAlignment="1">
      <alignment horizontal="center"/>
    </xf>
    <xf numFmtId="0" fontId="31" fillId="0" borderId="58" xfId="0" applyFont="1" applyBorder="1" applyAlignment="1">
      <alignment horizontal="center"/>
    </xf>
    <xf numFmtId="0" fontId="6" fillId="2" borderId="94" xfId="0" applyFont="1" applyFill="1" applyBorder="1" applyAlignment="1">
      <alignment horizontal="center" vertical="center"/>
    </xf>
    <xf numFmtId="0" fontId="35" fillId="2" borderId="78" xfId="0" applyFont="1" applyFill="1" applyBorder="1" applyAlignment="1">
      <alignment horizontal="center"/>
    </xf>
    <xf numFmtId="0" fontId="6" fillId="8" borderId="88" xfId="0" applyFont="1" applyFill="1" applyBorder="1" applyAlignment="1">
      <alignment horizontal="center"/>
    </xf>
    <xf numFmtId="0" fontId="6" fillId="9" borderId="88" xfId="0" applyFont="1" applyFill="1" applyBorder="1" applyAlignment="1">
      <alignment horizontal="center"/>
    </xf>
    <xf numFmtId="0" fontId="6" fillId="10" borderId="88" xfId="0" applyFont="1" applyFill="1" applyBorder="1" applyAlignment="1">
      <alignment horizontal="center"/>
    </xf>
    <xf numFmtId="0" fontId="35" fillId="3" borderId="85" xfId="0" applyFont="1" applyFill="1" applyBorder="1" applyAlignment="1">
      <alignment horizontal="left" vertical="top"/>
    </xf>
    <xf numFmtId="0" fontId="31" fillId="3" borderId="29" xfId="0" applyFont="1" applyFill="1" applyBorder="1" applyAlignment="1">
      <alignment horizontal="center" vertical="center" wrapText="1"/>
    </xf>
    <xf numFmtId="0" fontId="24" fillId="2" borderId="29" xfId="0" applyFont="1" applyFill="1" applyBorder="1" applyAlignment="1">
      <alignment horizontal="center" vertical="center"/>
    </xf>
    <xf numFmtId="0" fontId="36" fillId="0" borderId="58" xfId="0" applyFont="1" applyBorder="1" applyAlignment="1">
      <alignment horizontal="left" vertical="center" wrapText="1"/>
    </xf>
    <xf numFmtId="0" fontId="6" fillId="2" borderId="85" xfId="0" applyFont="1" applyFill="1" applyBorder="1" applyAlignment="1">
      <alignment horizontal="left" vertical="center"/>
    </xf>
    <xf numFmtId="0" fontId="2" fillId="0" borderId="98" xfId="0" applyFont="1" applyBorder="1"/>
    <xf numFmtId="0" fontId="35" fillId="3" borderId="99" xfId="0" applyFont="1" applyFill="1" applyBorder="1" applyAlignment="1">
      <alignment horizontal="left"/>
    </xf>
    <xf numFmtId="0" fontId="35" fillId="3" borderId="99" xfId="0" applyFont="1" applyFill="1" applyBorder="1" applyAlignment="1">
      <alignment horizontal="center"/>
    </xf>
    <xf numFmtId="0" fontId="6" fillId="2" borderId="29" xfId="0" applyFont="1" applyFill="1" applyBorder="1" applyAlignment="1">
      <alignment horizontal="left" vertical="center"/>
    </xf>
    <xf numFmtId="0" fontId="31" fillId="3" borderId="29" xfId="0" applyFont="1" applyFill="1" applyBorder="1" applyAlignment="1">
      <alignment horizontal="center" vertical="center"/>
    </xf>
    <xf numFmtId="0" fontId="6" fillId="2" borderId="21" xfId="0" applyFont="1" applyFill="1" applyBorder="1" applyAlignment="1">
      <alignment horizontal="left" vertical="center"/>
    </xf>
    <xf numFmtId="0" fontId="4" fillId="13" borderId="29" xfId="0" applyFont="1" applyFill="1" applyBorder="1" applyAlignment="1">
      <alignment horizontal="center" vertical="top" wrapText="1"/>
    </xf>
    <xf numFmtId="0" fontId="1" fillId="3" borderId="29" xfId="0" applyFont="1" applyFill="1" applyBorder="1" applyAlignment="1">
      <alignment horizontal="center" vertical="top" wrapText="1"/>
    </xf>
    <xf numFmtId="0" fontId="1" fillId="3" borderId="58"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7" fillId="0" borderId="9" xfId="0" applyFont="1" applyBorder="1" applyAlignment="1">
      <alignment horizontal="center" vertical="center" wrapText="1"/>
    </xf>
    <xf numFmtId="0" fontId="4" fillId="3" borderId="23" xfId="0" applyFont="1" applyFill="1" applyBorder="1" applyAlignment="1">
      <alignment horizontal="center" vertical="center" wrapText="1"/>
    </xf>
    <xf numFmtId="0" fontId="5" fillId="0" borderId="18" xfId="0" applyFont="1" applyBorder="1" applyAlignment="1">
      <alignment horizontal="center" vertical="top" wrapText="1"/>
    </xf>
    <xf numFmtId="0" fontId="37" fillId="4" borderId="31" xfId="0" applyFont="1" applyFill="1" applyBorder="1" applyAlignment="1">
      <alignment horizontal="center" vertical="center" wrapText="1"/>
    </xf>
    <xf numFmtId="0" fontId="7" fillId="4" borderId="33" xfId="0" applyFont="1" applyFill="1" applyBorder="1" applyAlignment="1">
      <alignment horizontal="center" wrapText="1"/>
    </xf>
    <xf numFmtId="0" fontId="4" fillId="2" borderId="49" xfId="0" applyFont="1" applyFill="1" applyBorder="1" applyAlignment="1">
      <alignment horizontal="center" vertical="center" wrapText="1"/>
    </xf>
    <xf numFmtId="0" fontId="4" fillId="10" borderId="29" xfId="0" applyFont="1" applyFill="1" applyBorder="1" applyAlignment="1">
      <alignment horizontal="center" vertical="center" wrapText="1"/>
    </xf>
    <xf numFmtId="0" fontId="1" fillId="2" borderId="6" xfId="0" applyFont="1" applyFill="1" applyBorder="1" applyAlignment="1">
      <alignment horizontal="left" vertical="top" wrapText="1"/>
    </xf>
    <xf numFmtId="0" fontId="29" fillId="2" borderId="29" xfId="0" applyFont="1" applyFill="1" applyBorder="1" applyAlignment="1">
      <alignment horizontal="center" vertical="center" wrapText="1"/>
    </xf>
    <xf numFmtId="9" fontId="5" fillId="0" borderId="50" xfId="0" applyNumberFormat="1" applyFont="1" applyBorder="1" applyAlignment="1">
      <alignment horizontal="center" vertical="center" wrapText="1"/>
    </xf>
    <xf numFmtId="0" fontId="1" fillId="0" borderId="49" xfId="0" applyFont="1" applyBorder="1" applyAlignment="1">
      <alignment vertical="top" wrapText="1"/>
    </xf>
    <xf numFmtId="164" fontId="5" fillId="0" borderId="21" xfId="0" applyNumberFormat="1" applyFont="1" applyBorder="1" applyAlignment="1">
      <alignment horizontal="center" vertical="center" wrapText="1"/>
    </xf>
    <xf numFmtId="0" fontId="7" fillId="0" borderId="26" xfId="0" applyFont="1" applyBorder="1" applyAlignment="1">
      <alignment horizontal="center" vertical="center" wrapText="1"/>
    </xf>
    <xf numFmtId="0" fontId="4" fillId="3" borderId="29" xfId="0" applyFont="1" applyFill="1" applyBorder="1" applyAlignment="1">
      <alignment horizontal="center" vertical="top" wrapText="1"/>
    </xf>
    <xf numFmtId="0" fontId="4" fillId="0" borderId="29" xfId="0" applyFont="1" applyBorder="1" applyAlignment="1">
      <alignment horizontal="center" vertical="top" wrapText="1"/>
    </xf>
    <xf numFmtId="164" fontId="5" fillId="0" borderId="18" xfId="0" applyNumberFormat="1" applyFont="1" applyBorder="1" applyAlignment="1">
      <alignment horizontal="center" vertical="top" wrapText="1"/>
    </xf>
    <xf numFmtId="0" fontId="27" fillId="7" borderId="101" xfId="0" applyFont="1" applyFill="1" applyBorder="1" applyAlignment="1">
      <alignment horizontal="left" vertical="center" textRotation="90"/>
    </xf>
    <xf numFmtId="0" fontId="2" fillId="0" borderId="102" xfId="0" applyFont="1" applyBorder="1"/>
    <xf numFmtId="0" fontId="2" fillId="0" borderId="103" xfId="0" applyFont="1" applyBorder="1"/>
    <xf numFmtId="0" fontId="1" fillId="7" borderId="104" xfId="0" applyFont="1" applyFill="1" applyBorder="1" applyAlignment="1">
      <alignment horizontal="center"/>
    </xf>
    <xf numFmtId="0" fontId="2" fillId="0" borderId="105" xfId="0" applyFont="1" applyBorder="1"/>
    <xf numFmtId="0" fontId="1" fillId="0" borderId="29" xfId="0" applyFont="1" applyBorder="1" applyAlignment="1">
      <alignment horizontal="left" vertical="top" wrapText="1"/>
    </xf>
    <xf numFmtId="0" fontId="2" fillId="0" borderId="107" xfId="0" applyFont="1" applyBorder="1"/>
    <xf numFmtId="0" fontId="1" fillId="7" borderId="29" xfId="0" applyFont="1" applyFill="1" applyBorder="1" applyAlignment="1">
      <alignment horizontal="center" vertical="top" wrapText="1"/>
    </xf>
    <xf numFmtId="0" fontId="4" fillId="14" borderId="49" xfId="0" applyFont="1" applyFill="1" applyBorder="1" applyAlignment="1">
      <alignment horizontal="center" vertical="center" wrapText="1"/>
    </xf>
    <xf numFmtId="0" fontId="1" fillId="7" borderId="58"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1" fillId="0" borderId="0" xfId="0" applyFont="1" applyAlignment="1">
      <alignment horizontal="center" vertical="center" wrapText="1"/>
    </xf>
    <xf numFmtId="0" fontId="4" fillId="14" borderId="15" xfId="0" applyFont="1" applyFill="1" applyBorder="1" applyAlignment="1">
      <alignment horizontal="center" vertical="center" wrapText="1"/>
    </xf>
    <xf numFmtId="0" fontId="4" fillId="14" borderId="6" xfId="0" applyFont="1" applyFill="1" applyBorder="1" applyAlignment="1">
      <alignment horizontal="center" vertical="center" wrapText="1"/>
    </xf>
    <xf numFmtId="0" fontId="8" fillId="0" borderId="29" xfId="0" applyFont="1" applyBorder="1" applyAlignment="1">
      <alignment horizontal="left" vertical="center" wrapText="1"/>
    </xf>
    <xf numFmtId="0" fontId="17" fillId="11" borderId="29" xfId="0" applyFont="1" applyFill="1" applyBorder="1" applyAlignment="1">
      <alignment horizontal="center" vertical="center" wrapText="1"/>
    </xf>
    <xf numFmtId="9" fontId="5" fillId="8" borderId="29" xfId="0" applyNumberFormat="1" applyFont="1" applyFill="1" applyBorder="1" applyAlignment="1">
      <alignment horizontal="center" vertical="center" wrapText="1"/>
    </xf>
    <xf numFmtId="0" fontId="5" fillId="9" borderId="29" xfId="0" applyFont="1" applyFill="1" applyBorder="1" applyAlignment="1">
      <alignment horizontal="center" vertical="center" wrapText="1"/>
    </xf>
    <xf numFmtId="0" fontId="5" fillId="10" borderId="29" xfId="0" applyFont="1" applyFill="1" applyBorder="1" applyAlignment="1">
      <alignment horizontal="center" vertical="center" wrapText="1"/>
    </xf>
    <xf numFmtId="0" fontId="4" fillId="14" borderId="49" xfId="0" applyFont="1" applyFill="1" applyBorder="1" applyAlignment="1">
      <alignment horizontal="left" vertical="center" wrapText="1"/>
    </xf>
    <xf numFmtId="0" fontId="17" fillId="7" borderId="31" xfId="0" applyFont="1" applyFill="1" applyBorder="1" applyAlignment="1">
      <alignment horizontal="center" vertical="center" wrapText="1"/>
    </xf>
    <xf numFmtId="0" fontId="4" fillId="14" borderId="6" xfId="0" applyFont="1" applyFill="1" applyBorder="1" applyAlignment="1">
      <alignment horizontal="left" vertical="top" wrapText="1"/>
    </xf>
    <xf numFmtId="0" fontId="4" fillId="14" borderId="9" xfId="0" applyFont="1" applyFill="1" applyBorder="1" applyAlignment="1">
      <alignment horizontal="left" vertical="top" wrapText="1"/>
    </xf>
    <xf numFmtId="0" fontId="5" fillId="7" borderId="21" xfId="0" applyFont="1" applyFill="1" applyBorder="1" applyAlignment="1">
      <alignment horizontal="center" vertical="center" wrapText="1"/>
    </xf>
    <xf numFmtId="0" fontId="4" fillId="14" borderId="26"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7" fillId="15" borderId="29" xfId="0" applyFont="1" applyFill="1" applyBorder="1" applyAlignment="1">
      <alignment horizontal="center" vertical="top" wrapText="1"/>
    </xf>
    <xf numFmtId="164" fontId="5" fillId="14" borderId="18" xfId="0" applyNumberFormat="1" applyFont="1" applyFill="1" applyBorder="1" applyAlignment="1">
      <alignment horizontal="center" vertical="top" wrapText="1"/>
    </xf>
    <xf numFmtId="0" fontId="37" fillId="15" borderId="31" xfId="0" applyFont="1" applyFill="1" applyBorder="1" applyAlignment="1">
      <alignment horizontal="center" vertical="center" wrapText="1"/>
    </xf>
    <xf numFmtId="0" fontId="7" fillId="15" borderId="33" xfId="0" applyFont="1" applyFill="1" applyBorder="1" applyAlignment="1">
      <alignment horizontal="center" wrapText="1"/>
    </xf>
    <xf numFmtId="0" fontId="4" fillId="7" borderId="29" xfId="0" applyFont="1" applyFill="1" applyBorder="1" applyAlignment="1">
      <alignment horizontal="center" vertical="center" wrapText="1"/>
    </xf>
    <xf numFmtId="164" fontId="8" fillId="7" borderId="29" xfId="0" applyNumberFormat="1" applyFont="1" applyFill="1" applyBorder="1" applyAlignment="1">
      <alignment horizontal="center" vertical="top" wrapText="1"/>
    </xf>
    <xf numFmtId="0" fontId="8" fillId="7" borderId="29" xfId="0" applyFont="1" applyFill="1" applyBorder="1" applyAlignment="1">
      <alignment horizontal="center" vertical="center" wrapText="1"/>
    </xf>
    <xf numFmtId="9" fontId="4" fillId="14" borderId="58" xfId="0" applyNumberFormat="1" applyFont="1" applyFill="1" applyBorder="1" applyAlignment="1">
      <alignment horizontal="center" vertical="center" wrapText="1"/>
    </xf>
    <xf numFmtId="0" fontId="1" fillId="0" borderId="0" xfId="0" applyFont="1" applyAlignment="1">
      <alignment horizontal="center" vertical="top" wrapText="1"/>
    </xf>
    <xf numFmtId="0" fontId="5" fillId="0" borderId="18" xfId="0" applyFont="1" applyBorder="1" applyAlignment="1">
      <alignment horizontal="left" vertical="top" wrapText="1"/>
    </xf>
    <xf numFmtId="0" fontId="4" fillId="18" borderId="29" xfId="0" applyFont="1" applyFill="1" applyBorder="1" applyAlignment="1">
      <alignment horizontal="center" vertical="center" wrapText="1"/>
    </xf>
    <xf numFmtId="0" fontId="4" fillId="17" borderId="29" xfId="0" applyFont="1" applyFill="1" applyBorder="1" applyAlignment="1">
      <alignment horizontal="center" vertical="center" wrapText="1"/>
    </xf>
    <xf numFmtId="0" fontId="17" fillId="0" borderId="58" xfId="0" applyFont="1" applyBorder="1" applyAlignment="1">
      <alignment horizontal="center" vertical="center" wrapText="1"/>
    </xf>
    <xf numFmtId="0" fontId="5" fillId="0" borderId="29" xfId="0" applyFont="1" applyBorder="1" applyAlignment="1">
      <alignment horizontal="center" vertical="top" wrapText="1"/>
    </xf>
    <xf numFmtId="0" fontId="43" fillId="19" borderId="49" xfId="0" applyFont="1" applyFill="1" applyBorder="1" applyAlignment="1">
      <alignment horizontal="left" vertical="center" wrapText="1"/>
    </xf>
    <xf numFmtId="0" fontId="5" fillId="0" borderId="58" xfId="0" applyFont="1" applyBorder="1" applyAlignment="1">
      <alignment horizontal="center" vertical="center" wrapText="1"/>
    </xf>
    <xf numFmtId="0" fontId="5" fillId="0" borderId="31" xfId="0" applyFont="1" applyBorder="1" applyAlignment="1">
      <alignment horizontal="left" vertical="top" wrapText="1"/>
    </xf>
    <xf numFmtId="0" fontId="5" fillId="0" borderId="58" xfId="0" applyFont="1" applyBorder="1" applyAlignment="1">
      <alignment horizontal="left" vertical="top" wrapText="1"/>
    </xf>
    <xf numFmtId="0" fontId="43" fillId="19" borderId="6" xfId="0" applyFont="1" applyFill="1" applyBorder="1" applyAlignment="1">
      <alignment horizontal="left" vertical="center" wrapText="1"/>
    </xf>
    <xf numFmtId="0" fontId="4" fillId="20" borderId="21" xfId="0" applyFont="1" applyFill="1" applyBorder="1" applyAlignment="1">
      <alignment horizontal="left" vertical="center" wrapText="1"/>
    </xf>
    <xf numFmtId="0" fontId="4" fillId="20" borderId="90" xfId="0" applyFont="1" applyFill="1" applyBorder="1" applyAlignment="1">
      <alignment horizontal="center" vertical="top" wrapText="1"/>
    </xf>
    <xf numFmtId="0" fontId="4" fillId="9" borderId="29" xfId="0" applyFont="1" applyFill="1" applyBorder="1" applyAlignment="1">
      <alignment horizontal="center" vertical="center" wrapText="1"/>
    </xf>
    <xf numFmtId="9" fontId="4" fillId="2" borderId="58" xfId="0" applyNumberFormat="1" applyFont="1" applyFill="1" applyBorder="1" applyAlignment="1">
      <alignment horizontal="center" vertical="center" wrapText="1"/>
    </xf>
    <xf numFmtId="0" fontId="4" fillId="13" borderId="29" xfId="0" applyFont="1" applyFill="1" applyBorder="1" applyAlignment="1">
      <alignment horizontal="center" vertical="center" wrapText="1"/>
    </xf>
    <xf numFmtId="0" fontId="4" fillId="11" borderId="49" xfId="0" applyFont="1" applyFill="1" applyBorder="1" applyAlignment="1">
      <alignment horizontal="left" vertical="center" wrapText="1"/>
    </xf>
    <xf numFmtId="0" fontId="4" fillId="11" borderId="6" xfId="0" applyFont="1" applyFill="1" applyBorder="1" applyAlignment="1">
      <alignment horizontal="left" vertical="top" wrapText="1"/>
    </xf>
    <xf numFmtId="0" fontId="4" fillId="11" borderId="9" xfId="0" applyFont="1" applyFill="1" applyBorder="1" applyAlignment="1">
      <alignment horizontal="left" vertical="top" wrapText="1"/>
    </xf>
    <xf numFmtId="0" fontId="43" fillId="19" borderId="6" xfId="0" applyFont="1" applyFill="1" applyBorder="1" applyAlignment="1">
      <alignment horizontal="left" vertical="top" wrapText="1"/>
    </xf>
    <xf numFmtId="0" fontId="1" fillId="7" borderId="108" xfId="0" applyFont="1" applyFill="1" applyBorder="1" applyAlignment="1">
      <alignment horizontal="center"/>
    </xf>
    <xf numFmtId="0" fontId="2" fillId="0" borderId="109" xfId="0" applyFont="1" applyBorder="1"/>
    <xf numFmtId="0" fontId="8" fillId="0" borderId="49" xfId="0" applyFont="1" applyBorder="1" applyAlignment="1">
      <alignment horizontal="left" vertical="top" wrapText="1"/>
    </xf>
    <xf numFmtId="0" fontId="17" fillId="7" borderId="74" xfId="0" applyFont="1" applyFill="1" applyBorder="1" applyAlignment="1">
      <alignment horizontal="center" vertical="center" wrapText="1"/>
    </xf>
    <xf numFmtId="0" fontId="7" fillId="0" borderId="21" xfId="0" applyFont="1" applyBorder="1" applyAlignment="1">
      <alignment horizontal="center" vertical="center" wrapText="1"/>
    </xf>
    <xf numFmtId="0" fontId="43" fillId="19" borderId="15" xfId="0" applyFont="1" applyFill="1" applyBorder="1" applyAlignment="1">
      <alignment horizontal="center" vertical="center" wrapText="1"/>
    </xf>
    <xf numFmtId="0" fontId="43" fillId="19" borderId="29" xfId="0" applyFont="1" applyFill="1" applyBorder="1" applyAlignment="1">
      <alignment horizontal="center" vertical="top" wrapText="1"/>
    </xf>
    <xf numFmtId="0" fontId="14" fillId="3" borderId="58" xfId="0" applyFont="1" applyFill="1" applyBorder="1" applyAlignment="1">
      <alignment horizontal="center" vertical="center" wrapText="1"/>
    </xf>
    <xf numFmtId="3" fontId="5" fillId="9" borderId="29" xfId="0" applyNumberFormat="1" applyFont="1" applyFill="1" applyBorder="1" applyAlignment="1">
      <alignment horizontal="center" vertical="center" wrapText="1"/>
    </xf>
    <xf numFmtId="0" fontId="2" fillId="0" borderId="110" xfId="0" applyFont="1" applyBorder="1"/>
    <xf numFmtId="0" fontId="5" fillId="6" borderId="29" xfId="0" applyFont="1" applyFill="1" applyBorder="1" applyAlignment="1">
      <alignment horizontal="center" vertical="center" wrapText="1"/>
    </xf>
    <xf numFmtId="0" fontId="4" fillId="0" borderId="18" xfId="0" applyFont="1" applyBorder="1" applyAlignment="1">
      <alignment horizontal="center" vertical="top" wrapText="1"/>
    </xf>
    <xf numFmtId="0" fontId="4" fillId="3" borderId="29" xfId="0" applyFont="1" applyFill="1" applyBorder="1" applyAlignment="1">
      <alignment horizontal="left" vertical="center" wrapText="1"/>
    </xf>
    <xf numFmtId="0" fontId="6" fillId="3" borderId="29" xfId="0" applyFont="1" applyFill="1" applyBorder="1" applyAlignment="1">
      <alignment horizontal="center" vertical="top" wrapText="1"/>
    </xf>
    <xf numFmtId="0" fontId="44" fillId="3" borderId="29" xfId="0" applyFont="1" applyFill="1" applyBorder="1" applyAlignment="1">
      <alignment horizontal="center" vertical="top" wrapText="1"/>
    </xf>
    <xf numFmtId="0" fontId="6" fillId="0" borderId="29" xfId="0" applyFont="1" applyBorder="1" applyAlignment="1">
      <alignment horizontal="center" vertical="top" wrapText="1"/>
    </xf>
    <xf numFmtId="0" fontId="6" fillId="6" borderId="29" xfId="0" applyFont="1" applyFill="1" applyBorder="1" applyAlignment="1">
      <alignment horizontal="left" vertical="top" wrapText="1"/>
    </xf>
    <xf numFmtId="0" fontId="34" fillId="0" borderId="58" xfId="0" applyFont="1" applyBorder="1" applyAlignment="1">
      <alignment horizontal="center" vertical="center" wrapText="1"/>
    </xf>
    <xf numFmtId="0" fontId="16" fillId="0" borderId="1" xfId="0" applyFont="1" applyBorder="1" applyAlignment="1">
      <alignment horizontal="center" vertical="center" wrapText="1"/>
    </xf>
    <xf numFmtId="0" fontId="27" fillId="3" borderId="58" xfId="0" applyFont="1" applyFill="1" applyBorder="1" applyAlignment="1">
      <alignment horizontal="center" vertical="center" wrapText="1"/>
    </xf>
    <xf numFmtId="0" fontId="30" fillId="3" borderId="21" xfId="0" applyFont="1" applyFill="1" applyBorder="1" applyAlignment="1">
      <alignment horizontal="center" vertical="center" wrapText="1"/>
    </xf>
    <xf numFmtId="0" fontId="30" fillId="0" borderId="21"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6" xfId="0" applyFont="1" applyBorder="1" applyAlignment="1">
      <alignment horizontal="center" vertical="center" wrapText="1"/>
    </xf>
    <xf numFmtId="0" fontId="6" fillId="2" borderId="12"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0" fillId="3" borderId="1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29" fillId="4" borderId="29" xfId="0" applyFont="1" applyFill="1" applyBorder="1" applyAlignment="1">
      <alignment horizontal="center" vertical="top" wrapText="1"/>
    </xf>
    <xf numFmtId="164" fontId="30" fillId="0" borderId="18" xfId="0" applyNumberFormat="1" applyFont="1" applyBorder="1" applyAlignment="1">
      <alignment horizontal="center" vertical="top" wrapText="1"/>
    </xf>
    <xf numFmtId="0" fontId="31" fillId="0" borderId="29" xfId="0" applyFont="1" applyBorder="1" applyAlignment="1">
      <alignment horizontal="center" vertical="center" wrapText="1"/>
    </xf>
    <xf numFmtId="0" fontId="6" fillId="0" borderId="29" xfId="0" applyFont="1" applyBorder="1" applyAlignment="1">
      <alignment horizontal="left" vertical="center" wrapText="1"/>
    </xf>
    <xf numFmtId="0" fontId="6" fillId="3" borderId="29" xfId="0" applyFont="1" applyFill="1" applyBorder="1" applyAlignment="1">
      <alignment horizontal="center" vertical="center" wrapText="1"/>
    </xf>
    <xf numFmtId="0" fontId="44" fillId="0" borderId="29" xfId="0" applyFont="1" applyBorder="1" applyAlignment="1">
      <alignment horizontal="center" vertical="top" wrapText="1"/>
    </xf>
    <xf numFmtId="0" fontId="6" fillId="2" borderId="6" xfId="0" applyFont="1" applyFill="1" applyBorder="1" applyAlignment="1">
      <alignment horizontal="center" vertical="center" wrapText="1"/>
    </xf>
    <xf numFmtId="164" fontId="31" fillId="3" borderId="29" xfId="0" applyNumberFormat="1" applyFont="1" applyFill="1" applyBorder="1" applyAlignment="1">
      <alignment horizontal="center" vertical="top" wrapText="1"/>
    </xf>
    <xf numFmtId="0" fontId="6" fillId="0" borderId="29" xfId="0" applyFont="1" applyBorder="1" applyAlignment="1">
      <alignment horizontal="center" vertical="center" wrapText="1"/>
    </xf>
    <xf numFmtId="0" fontId="27" fillId="0" borderId="0" xfId="0" applyFont="1" applyAlignment="1">
      <alignment horizontal="center" vertical="center" wrapText="1"/>
    </xf>
    <xf numFmtId="0" fontId="6" fillId="2" borderId="67" xfId="0" applyFont="1" applyFill="1" applyBorder="1" applyAlignment="1">
      <alignment horizontal="center" vertical="center" wrapText="1"/>
    </xf>
    <xf numFmtId="0" fontId="35" fillId="2" borderId="29" xfId="0" applyFont="1" applyFill="1" applyBorder="1" applyAlignment="1">
      <alignment horizontal="center" vertical="center" wrapText="1"/>
    </xf>
    <xf numFmtId="9" fontId="6" fillId="8" borderId="29" xfId="0" applyNumberFormat="1" applyFont="1" applyFill="1" applyBorder="1" applyAlignment="1">
      <alignment horizontal="center" vertical="center" wrapText="1"/>
    </xf>
    <xf numFmtId="0" fontId="6" fillId="10" borderId="29" xfId="0" applyFont="1" applyFill="1" applyBorder="1" applyAlignment="1">
      <alignment horizontal="center" vertical="center" wrapText="1"/>
    </xf>
    <xf numFmtId="0" fontId="6" fillId="9" borderId="29" xfId="0" applyFont="1" applyFill="1" applyBorder="1" applyAlignment="1">
      <alignment horizontal="center" vertical="center" wrapText="1"/>
    </xf>
    <xf numFmtId="9" fontId="6" fillId="2" borderId="70" xfId="0" applyNumberFormat="1" applyFont="1" applyFill="1" applyBorder="1" applyAlignment="1">
      <alignment horizontal="center" vertical="center" wrapText="1"/>
    </xf>
    <xf numFmtId="0" fontId="27" fillId="0" borderId="0" xfId="0" applyFont="1" applyAlignment="1">
      <alignment horizontal="center" vertical="top" wrapText="1"/>
    </xf>
    <xf numFmtId="0" fontId="35" fillId="3" borderId="58" xfId="0" applyFont="1" applyFill="1" applyBorder="1" applyAlignment="1">
      <alignment horizontal="left" vertical="top" wrapText="1"/>
    </xf>
    <xf numFmtId="164" fontId="30" fillId="0" borderId="21" xfId="0" applyNumberFormat="1" applyFont="1" applyBorder="1" applyAlignment="1">
      <alignment horizontal="center" vertical="center" wrapText="1"/>
    </xf>
    <xf numFmtId="0" fontId="35" fillId="3" borderId="58" xfId="0" applyFont="1" applyFill="1" applyBorder="1" applyAlignment="1">
      <alignment horizontal="left" vertical="center" wrapText="1"/>
    </xf>
    <xf numFmtId="0" fontId="35" fillId="3" borderId="58" xfId="0" applyFont="1" applyFill="1" applyBorder="1" applyAlignment="1">
      <alignment horizontal="center" vertical="center" wrapText="1"/>
    </xf>
    <xf numFmtId="0" fontId="35" fillId="3" borderId="74" xfId="0" applyFont="1" applyFill="1" applyBorder="1" applyAlignment="1">
      <alignment horizontal="center" vertical="center" wrapText="1"/>
    </xf>
    <xf numFmtId="0" fontId="6" fillId="2" borderId="6"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3" borderId="26" xfId="0" applyFont="1" applyFill="1" applyBorder="1" applyAlignment="1">
      <alignment horizontal="center" vertical="top" wrapText="1"/>
    </xf>
    <xf numFmtId="0" fontId="2" fillId="0" borderId="120" xfId="0" applyFont="1" applyBorder="1"/>
    <xf numFmtId="0" fontId="27" fillId="3" borderId="26" xfId="0" applyFont="1" applyFill="1" applyBorder="1" applyAlignment="1">
      <alignment vertical="top" wrapText="1"/>
    </xf>
    <xf numFmtId="0" fontId="6" fillId="0" borderId="26" xfId="0" applyFont="1" applyBorder="1" applyAlignment="1">
      <alignment horizontal="center" vertical="top" wrapText="1"/>
    </xf>
    <xf numFmtId="0" fontId="6" fillId="6" borderId="26" xfId="0" applyFont="1" applyFill="1" applyBorder="1" applyAlignment="1">
      <alignment vertical="top" wrapText="1"/>
    </xf>
    <xf numFmtId="0" fontId="6" fillId="2" borderId="146" xfId="0" applyFont="1" applyFill="1" applyBorder="1" applyAlignment="1">
      <alignment horizontal="center" vertical="center" wrapText="1"/>
    </xf>
    <xf numFmtId="0" fontId="2" fillId="0" borderId="147" xfId="0" applyFont="1" applyBorder="1"/>
    <xf numFmtId="0" fontId="2" fillId="0" borderId="148" xfId="0" applyFont="1" applyBorder="1"/>
    <xf numFmtId="0" fontId="2" fillId="0" borderId="115" xfId="0" applyFont="1" applyBorder="1"/>
    <xf numFmtId="0" fontId="2" fillId="0" borderId="157" xfId="0" applyFont="1" applyBorder="1"/>
    <xf numFmtId="0" fontId="2" fillId="0" borderId="158" xfId="0" applyFont="1" applyBorder="1"/>
    <xf numFmtId="0" fontId="2" fillId="0" borderId="159" xfId="0" applyFont="1" applyBorder="1"/>
    <xf numFmtId="0" fontId="34" fillId="3" borderId="150" xfId="0" applyFont="1" applyFill="1" applyBorder="1" applyAlignment="1">
      <alignment horizontal="center" vertical="center" wrapText="1"/>
    </xf>
    <xf numFmtId="0" fontId="2" fillId="0" borderId="151" xfId="0" applyFont="1" applyBorder="1"/>
    <xf numFmtId="0" fontId="2" fillId="0" borderId="155" xfId="0" applyFont="1" applyBorder="1"/>
    <xf numFmtId="0" fontId="2" fillId="0" borderId="116" xfId="0" applyFont="1" applyBorder="1"/>
    <xf numFmtId="0" fontId="2" fillId="0" borderId="161" xfId="0" applyFont="1" applyBorder="1"/>
    <xf numFmtId="0" fontId="2" fillId="0" borderId="162" xfId="0" applyFont="1" applyBorder="1"/>
    <xf numFmtId="0" fontId="27" fillId="3" borderId="152" xfId="0" applyFont="1" applyFill="1" applyBorder="1" applyAlignment="1">
      <alignment vertical="center" wrapText="1"/>
    </xf>
    <xf numFmtId="0" fontId="2" fillId="0" borderId="156" xfId="0" applyFont="1" applyBorder="1"/>
    <xf numFmtId="0" fontId="2" fillId="0" borderId="163" xfId="0" applyFont="1" applyBorder="1"/>
    <xf numFmtId="0" fontId="27" fillId="3" borderId="124" xfId="0" applyFont="1" applyFill="1" applyBorder="1" applyAlignment="1">
      <alignment vertical="center" wrapText="1"/>
    </xf>
    <xf numFmtId="0" fontId="2" fillId="0" borderId="125" xfId="0" applyFont="1" applyBorder="1"/>
    <xf numFmtId="0" fontId="2" fillId="0" borderId="126" xfId="0" applyFont="1" applyBorder="1"/>
    <xf numFmtId="0" fontId="27" fillId="0" borderId="164" xfId="0" applyFont="1" applyBorder="1" applyAlignment="1">
      <alignment vertical="center" wrapText="1"/>
    </xf>
    <xf numFmtId="0" fontId="2" fillId="0" borderId="165" xfId="0" applyFont="1" applyBorder="1"/>
    <xf numFmtId="0" fontId="30" fillId="3" borderId="133" xfId="0" applyFont="1" applyFill="1" applyBorder="1" applyAlignment="1">
      <alignment horizontal="center" vertical="center" wrapText="1"/>
    </xf>
    <xf numFmtId="0" fontId="2" fillId="0" borderId="122" xfId="0" applyFont="1" applyBorder="1"/>
    <xf numFmtId="0" fontId="2" fillId="0" borderId="123" xfId="0" applyFont="1" applyBorder="1"/>
    <xf numFmtId="0" fontId="30" fillId="0" borderId="133" xfId="0" applyFont="1" applyBorder="1" applyAlignment="1">
      <alignment horizontal="center" vertical="center" wrapText="1"/>
    </xf>
    <xf numFmtId="0" fontId="27" fillId="0" borderId="111" xfId="0" applyFont="1" applyBorder="1" applyAlignment="1">
      <alignment vertical="center" wrapText="1"/>
    </xf>
    <xf numFmtId="0" fontId="2" fillId="0" borderId="112" xfId="0" applyFont="1" applyBorder="1"/>
    <xf numFmtId="0" fontId="2" fillId="0" borderId="113" xfId="0" applyFont="1" applyBorder="1"/>
    <xf numFmtId="0" fontId="2" fillId="0" borderId="117" xfId="0" applyFont="1" applyBorder="1"/>
    <xf numFmtId="0" fontId="2" fillId="0" borderId="118" xfId="0" applyFont="1" applyBorder="1"/>
    <xf numFmtId="0" fontId="27" fillId="0" borderId="119" xfId="0" applyFont="1" applyBorder="1" applyAlignment="1">
      <alignment vertical="center" wrapText="1"/>
    </xf>
    <xf numFmtId="0" fontId="29" fillId="0" borderId="121" xfId="0" applyFont="1" applyBorder="1" applyAlignment="1">
      <alignment horizontal="center" vertical="center" wrapText="1"/>
    </xf>
    <xf numFmtId="0" fontId="6" fillId="2" borderId="124"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2" fillId="0" borderId="128" xfId="0" applyFont="1" applyBorder="1"/>
    <xf numFmtId="0" fontId="2" fillId="0" borderId="129" xfId="0" applyFont="1" applyBorder="1"/>
    <xf numFmtId="0" fontId="30" fillId="3" borderId="130" xfId="0" applyFont="1" applyFill="1" applyBorder="1" applyAlignment="1">
      <alignment horizontal="center" vertical="center" wrapText="1"/>
    </xf>
    <xf numFmtId="0" fontId="2" fillId="0" borderId="131" xfId="0" applyFont="1" applyBorder="1"/>
    <xf numFmtId="0" fontId="6" fillId="2" borderId="121" xfId="0" applyFont="1" applyFill="1" applyBorder="1" applyAlignment="1">
      <alignment horizontal="center" vertical="center" wrapText="1"/>
    </xf>
    <xf numFmtId="0" fontId="2" fillId="0" borderId="132" xfId="0" applyFont="1" applyBorder="1"/>
    <xf numFmtId="0" fontId="29" fillId="4" borderId="26" xfId="0" applyFont="1" applyFill="1" applyBorder="1" applyAlignment="1">
      <alignment horizontal="center" vertical="top" wrapText="1"/>
    </xf>
    <xf numFmtId="0" fontId="30" fillId="0" borderId="130" xfId="0" applyFont="1" applyBorder="1" applyAlignment="1">
      <alignment horizontal="center" vertical="center" wrapText="1"/>
    </xf>
    <xf numFmtId="0" fontId="13" fillId="4" borderId="137" xfId="0" applyFont="1" applyFill="1" applyBorder="1" applyAlignment="1">
      <alignment horizontal="center" vertical="center" wrapText="1"/>
    </xf>
    <xf numFmtId="0" fontId="2" fillId="0" borderId="141" xfId="0" applyFont="1" applyBorder="1"/>
    <xf numFmtId="0" fontId="29" fillId="4" borderId="139" xfId="0" applyFont="1" applyFill="1" applyBorder="1" applyAlignment="1">
      <alignment horizontal="center" wrapText="1"/>
    </xf>
    <xf numFmtId="0" fontId="31" fillId="0" borderId="26" xfId="0" applyFont="1" applyBorder="1" applyAlignment="1">
      <alignment horizontal="center" vertical="center" wrapText="1"/>
    </xf>
    <xf numFmtId="0" fontId="6" fillId="7" borderId="26" xfId="0" applyFont="1" applyFill="1" applyBorder="1" applyAlignment="1">
      <alignment vertical="center" wrapText="1"/>
    </xf>
    <xf numFmtId="0" fontId="6" fillId="0" borderId="26" xfId="0" applyFont="1" applyBorder="1" applyAlignment="1">
      <alignment horizontal="center" vertical="center" wrapText="1"/>
    </xf>
    <xf numFmtId="0" fontId="27" fillId="0" borderId="26" xfId="0" applyFont="1" applyBorder="1" applyAlignment="1">
      <alignment horizontal="center" vertical="top" wrapText="1"/>
    </xf>
    <xf numFmtId="0" fontId="6" fillId="2" borderId="119" xfId="0" applyFont="1" applyFill="1" applyBorder="1" applyAlignment="1">
      <alignment horizontal="center" vertical="center" wrapText="1"/>
    </xf>
    <xf numFmtId="0" fontId="31" fillId="3" borderId="26" xfId="0" applyFont="1" applyFill="1" applyBorder="1" applyAlignment="1">
      <alignment horizontal="center" vertical="top" wrapText="1"/>
    </xf>
    <xf numFmtId="0" fontId="31" fillId="3" borderId="26" xfId="0" applyFont="1" applyFill="1" applyBorder="1" applyAlignment="1">
      <alignment horizontal="center" vertical="center" wrapText="1"/>
    </xf>
    <xf numFmtId="0" fontId="6" fillId="8" borderId="26"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6" fillId="10" borderId="26" xfId="0" applyFont="1" applyFill="1" applyBorder="1" applyAlignment="1">
      <alignment horizontal="center" vertical="center" wrapText="1"/>
    </xf>
    <xf numFmtId="0" fontId="30" fillId="0" borderId="26" xfId="0" applyFont="1" applyBorder="1" applyAlignment="1">
      <alignment vertical="top" wrapText="1"/>
    </xf>
    <xf numFmtId="0" fontId="30" fillId="3" borderId="26" xfId="0" applyFont="1" applyFill="1" applyBorder="1" applyAlignment="1">
      <alignment vertical="top" wrapText="1"/>
    </xf>
    <xf numFmtId="0" fontId="30" fillId="0" borderId="170" xfId="0" applyFont="1" applyBorder="1" applyAlignment="1">
      <alignment vertical="top" wrapText="1"/>
    </xf>
    <xf numFmtId="0" fontId="30" fillId="20" borderId="26" xfId="0" applyFont="1" applyFill="1" applyBorder="1" applyAlignment="1">
      <alignment vertical="top" wrapText="1"/>
    </xf>
    <xf numFmtId="0" fontId="4" fillId="23" borderId="146" xfId="0" applyFont="1" applyFill="1" applyBorder="1" applyAlignment="1">
      <alignment vertical="center" wrapText="1"/>
    </xf>
    <xf numFmtId="0" fontId="30" fillId="0" borderId="170" xfId="0" applyFont="1" applyBorder="1" applyAlignment="1">
      <alignment horizontal="center" vertical="center" wrapText="1"/>
    </xf>
    <xf numFmtId="0" fontId="30" fillId="0" borderId="137" xfId="0" applyFont="1" applyBorder="1" applyAlignment="1">
      <alignment vertical="top" wrapText="1"/>
    </xf>
    <xf numFmtId="0" fontId="2" fillId="0" borderId="173" xfId="0" applyFont="1" applyBorder="1"/>
    <xf numFmtId="0" fontId="6" fillId="23" borderId="119" xfId="0" applyFont="1" applyFill="1" applyBorder="1" applyAlignment="1">
      <alignment vertical="top" wrapText="1"/>
    </xf>
    <xf numFmtId="0" fontId="6" fillId="20" borderId="133" xfId="0" applyFont="1" applyFill="1" applyBorder="1" applyAlignment="1">
      <alignment vertical="top" wrapText="1"/>
    </xf>
    <xf numFmtId="0" fontId="30" fillId="20" borderId="133" xfId="0" applyFont="1" applyFill="1" applyBorder="1" applyAlignment="1">
      <alignment wrapText="1"/>
    </xf>
    <xf numFmtId="0" fontId="35" fillId="2" borderId="26" xfId="0" applyFont="1" applyFill="1" applyBorder="1" applyAlignment="1">
      <alignment horizontal="center" vertical="center" wrapText="1"/>
    </xf>
    <xf numFmtId="0" fontId="6" fillId="2" borderId="170" xfId="0" applyFont="1" applyFill="1" applyBorder="1" applyAlignment="1">
      <alignment horizontal="center" vertical="center" wrapText="1"/>
    </xf>
    <xf numFmtId="0" fontId="27" fillId="0" borderId="164" xfId="0" applyFont="1" applyBorder="1" applyAlignment="1">
      <alignment vertical="top" wrapText="1"/>
    </xf>
    <xf numFmtId="0" fontId="2" fillId="0" borderId="172" xfId="0" applyFont="1" applyBorder="1"/>
    <xf numFmtId="0" fontId="27" fillId="3" borderId="166" xfId="0" applyFont="1" applyFill="1" applyBorder="1" applyAlignment="1">
      <alignment vertical="center" wrapText="1"/>
    </xf>
    <xf numFmtId="0" fontId="2" fillId="0" borderId="167" xfId="0" applyFont="1" applyBorder="1"/>
    <xf numFmtId="0" fontId="31" fillId="0" borderId="26" xfId="0" applyFont="1" applyBorder="1" applyAlignment="1">
      <alignment vertical="top" wrapText="1"/>
    </xf>
    <xf numFmtId="0" fontId="30" fillId="2" borderId="146" xfId="0" applyFont="1" applyFill="1" applyBorder="1" applyAlignment="1">
      <alignment vertical="center" wrapText="1"/>
    </xf>
    <xf numFmtId="0" fontId="6" fillId="2" borderId="119" xfId="0" applyFont="1" applyFill="1" applyBorder="1" applyAlignment="1">
      <alignment vertical="top" wrapText="1"/>
    </xf>
    <xf numFmtId="0" fontId="6" fillId="2" borderId="121" xfId="0" applyFont="1" applyFill="1" applyBorder="1" applyAlignment="1">
      <alignment vertical="top" wrapText="1"/>
    </xf>
    <xf numFmtId="0" fontId="43" fillId="23" borderId="119" xfId="0" applyFont="1" applyFill="1" applyBorder="1" applyAlignment="1">
      <alignment vertical="top" wrapText="1"/>
    </xf>
    <xf numFmtId="0" fontId="30" fillId="2" borderId="119" xfId="0" applyFont="1" applyFill="1" applyBorder="1" applyAlignment="1">
      <alignment vertical="top" wrapText="1"/>
    </xf>
    <xf numFmtId="0" fontId="35" fillId="3" borderId="170" xfId="0" applyFont="1" applyFill="1" applyBorder="1" applyAlignment="1">
      <alignment vertical="center" wrapText="1"/>
    </xf>
    <xf numFmtId="0" fontId="27" fillId="0" borderId="147" xfId="0" applyFont="1" applyBorder="1" applyAlignment="1">
      <alignment vertical="center" wrapText="1"/>
    </xf>
    <xf numFmtId="0" fontId="27" fillId="0" borderId="119" xfId="0" applyFont="1" applyBorder="1" applyAlignment="1">
      <alignment vertical="top" wrapText="1"/>
    </xf>
    <xf numFmtId="0" fontId="35" fillId="3" borderId="170" xfId="0" applyFont="1" applyFill="1" applyBorder="1" applyAlignment="1">
      <alignment horizontal="center" vertical="center" wrapText="1"/>
    </xf>
    <xf numFmtId="0" fontId="35" fillId="3" borderId="137" xfId="0" applyFont="1" applyFill="1" applyBorder="1" applyAlignment="1">
      <alignment horizontal="center" vertical="center" wrapText="1"/>
    </xf>
    <xf numFmtId="0" fontId="30" fillId="3" borderId="26" xfId="0" applyFont="1" applyFill="1" applyBorder="1" applyAlignment="1">
      <alignment horizontal="center" vertical="center" wrapText="1"/>
    </xf>
    <xf numFmtId="166" fontId="5" fillId="0" borderId="21" xfId="0" applyNumberFormat="1" applyFont="1" applyBorder="1" applyAlignment="1">
      <alignment horizontal="center" vertical="center" wrapText="1"/>
    </xf>
    <xf numFmtId="0" fontId="49" fillId="0" borderId="124" xfId="0" applyFont="1" applyBorder="1" applyAlignment="1">
      <alignment horizontal="center" vertical="center" wrapText="1"/>
    </xf>
    <xf numFmtId="0" fontId="43" fillId="23" borderId="127" xfId="0" applyFont="1" applyFill="1" applyBorder="1" applyAlignment="1">
      <alignment horizontal="center" vertical="center" wrapText="1"/>
    </xf>
    <xf numFmtId="0" fontId="43" fillId="23" borderId="26" xfId="0" applyFont="1" applyFill="1" applyBorder="1" applyAlignment="1">
      <alignment horizontal="center" vertical="top" wrapText="1"/>
    </xf>
    <xf numFmtId="0" fontId="30" fillId="0" borderId="26" xfId="0" applyFont="1" applyBorder="1" applyAlignment="1">
      <alignment vertical="center" wrapText="1"/>
    </xf>
    <xf numFmtId="0" fontId="1" fillId="3" borderId="29" xfId="0" applyFont="1" applyFill="1" applyBorder="1" applyAlignment="1">
      <alignment horizontal="left" vertical="center" wrapText="1"/>
    </xf>
    <xf numFmtId="0" fontId="1" fillId="3" borderId="94" xfId="0" applyFont="1" applyFill="1" applyBorder="1" applyAlignment="1">
      <alignment horizontal="center" vertical="center" wrapText="1"/>
    </xf>
    <xf numFmtId="0" fontId="2" fillId="0" borderId="174" xfId="0" applyFont="1" applyBorder="1"/>
    <xf numFmtId="9" fontId="5" fillId="8" borderId="21" xfId="0" applyNumberFormat="1" applyFont="1" applyFill="1" applyBorder="1" applyAlignment="1">
      <alignment horizontal="center" vertical="center" wrapText="1"/>
    </xf>
    <xf numFmtId="0" fontId="5" fillId="9" borderId="21"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8" fillId="3" borderId="58" xfId="0" applyFont="1" applyFill="1" applyBorder="1" applyAlignment="1">
      <alignment horizontal="left" vertical="top" wrapText="1"/>
    </xf>
    <xf numFmtId="0" fontId="51" fillId="0" borderId="50" xfId="0" applyFont="1" applyBorder="1" applyAlignment="1">
      <alignment horizontal="center" vertical="top" wrapText="1"/>
    </xf>
    <xf numFmtId="0" fontId="52" fillId="0" borderId="49" xfId="0" applyFont="1" applyBorder="1" applyAlignment="1">
      <alignment horizontal="left" vertical="top" wrapText="1"/>
    </xf>
    <xf numFmtId="0" fontId="5" fillId="3" borderId="29" xfId="0" applyFont="1" applyFill="1" applyBorder="1" applyAlignment="1">
      <alignment horizontal="center" vertical="center" wrapText="1"/>
    </xf>
    <xf numFmtId="0" fontId="53" fillId="0" borderId="50" xfId="0" applyFont="1" applyBorder="1" applyAlignment="1">
      <alignment horizontal="center" vertical="center" wrapText="1"/>
    </xf>
    <xf numFmtId="0" fontId="54" fillId="0" borderId="49" xfId="0" applyFont="1" applyBorder="1" applyAlignment="1">
      <alignment horizontal="left" vertical="top" wrapText="1"/>
    </xf>
    <xf numFmtId="164" fontId="8" fillId="0" borderId="18" xfId="0" applyNumberFormat="1" applyFont="1" applyBorder="1" applyAlignment="1">
      <alignment horizontal="center" vertical="center" wrapText="1"/>
    </xf>
    <xf numFmtId="9" fontId="4" fillId="0" borderId="31" xfId="0" applyNumberFormat="1" applyFont="1" applyBorder="1" applyAlignment="1">
      <alignment horizontal="center" vertical="center" wrapText="1"/>
    </xf>
    <xf numFmtId="9" fontId="4" fillId="3" borderId="70" xfId="0" applyNumberFormat="1" applyFont="1" applyFill="1" applyBorder="1" applyAlignment="1">
      <alignment horizontal="center" vertical="center" wrapText="1"/>
    </xf>
    <xf numFmtId="0" fontId="17" fillId="3" borderId="101" xfId="0" applyFont="1" applyFill="1" applyBorder="1" applyAlignment="1">
      <alignment horizontal="center" vertical="center" wrapText="1"/>
    </xf>
    <xf numFmtId="0" fontId="5" fillId="0" borderId="29" xfId="0" applyFont="1" applyBorder="1" applyAlignment="1">
      <alignment horizontal="center" vertical="center" wrapText="1"/>
    </xf>
    <xf numFmtId="164" fontId="5" fillId="0" borderId="64" xfId="0" applyNumberFormat="1" applyFont="1" applyBorder="1" applyAlignment="1">
      <alignment horizontal="center" vertical="center" wrapText="1"/>
    </xf>
    <xf numFmtId="9" fontId="55" fillId="3" borderId="70" xfId="0" applyNumberFormat="1" applyFont="1" applyFill="1" applyBorder="1" applyAlignment="1">
      <alignment horizontal="center" vertical="center" wrapText="1"/>
    </xf>
    <xf numFmtId="0" fontId="4" fillId="2" borderId="175" xfId="0" applyFont="1" applyFill="1" applyBorder="1" applyAlignment="1">
      <alignment horizontal="center" vertical="center" wrapText="1"/>
    </xf>
    <xf numFmtId="0" fontId="7" fillId="0" borderId="61" xfId="0" applyFont="1" applyBorder="1" applyAlignment="1">
      <alignment horizontal="center" vertical="center" wrapText="1"/>
    </xf>
    <xf numFmtId="0" fontId="14" fillId="7" borderId="58" xfId="0" applyFont="1" applyFill="1" applyBorder="1" applyAlignment="1">
      <alignment horizontal="left" vertical="top" wrapText="1"/>
    </xf>
    <xf numFmtId="9" fontId="1" fillId="3" borderId="58" xfId="0" applyNumberFormat="1" applyFont="1" applyFill="1" applyBorder="1" applyAlignment="1">
      <alignment horizontal="center" vertical="center" wrapText="1"/>
    </xf>
    <xf numFmtId="0" fontId="4" fillId="2" borderId="176" xfId="0" applyFont="1" applyFill="1" applyBorder="1" applyAlignment="1">
      <alignment horizontal="center" vertical="center" wrapText="1"/>
    </xf>
    <xf numFmtId="0" fontId="2" fillId="0" borderId="177" xfId="0" applyFont="1" applyBorder="1"/>
    <xf numFmtId="0" fontId="2" fillId="0" borderId="178" xfId="0" applyFont="1" applyBorder="1"/>
    <xf numFmtId="0" fontId="5" fillId="3" borderId="179" xfId="0" applyFont="1" applyFill="1" applyBorder="1" applyAlignment="1">
      <alignment horizontal="center" vertical="center" wrapText="1"/>
    </xf>
    <xf numFmtId="0" fontId="2" fillId="0" borderId="180" xfId="0" applyFont="1" applyBorder="1"/>
    <xf numFmtId="0" fontId="1" fillId="0" borderId="29" xfId="0" applyFont="1" applyBorder="1" applyAlignment="1">
      <alignment horizontal="center" wrapText="1"/>
    </xf>
    <xf numFmtId="9" fontId="4" fillId="9" borderId="21" xfId="0" applyNumberFormat="1" applyFont="1" applyFill="1" applyBorder="1" applyAlignment="1">
      <alignment horizontal="center" vertical="center" wrapText="1"/>
    </xf>
    <xf numFmtId="0" fontId="17" fillId="7" borderId="58" xfId="0" applyFont="1" applyFill="1" applyBorder="1" applyAlignment="1">
      <alignment horizontal="center" vertical="center" wrapText="1"/>
    </xf>
    <xf numFmtId="0" fontId="31" fillId="0" borderId="21" xfId="0" applyFont="1" applyBorder="1" applyAlignment="1">
      <alignment horizontal="center" vertical="center" wrapText="1"/>
    </xf>
    <xf numFmtId="164" fontId="25" fillId="0" borderId="21" xfId="0" applyNumberFormat="1" applyFont="1" applyBorder="1" applyAlignment="1">
      <alignment horizontal="center" vertical="center" wrapText="1"/>
    </xf>
    <xf numFmtId="0" fontId="4" fillId="6" borderId="29" xfId="0" applyFont="1" applyFill="1" applyBorder="1" applyAlignment="1">
      <alignment horizontal="left" vertical="top" wrapText="1"/>
    </xf>
    <xf numFmtId="0" fontId="8" fillId="0" borderId="58" xfId="0" applyFont="1" applyBorder="1" applyAlignment="1">
      <alignment horizontal="center" vertical="top" wrapText="1"/>
    </xf>
    <xf numFmtId="0" fontId="14" fillId="0" borderId="50" xfId="0" applyFont="1" applyBorder="1" applyAlignment="1">
      <alignment horizontal="left" vertical="top" wrapText="1"/>
    </xf>
    <xf numFmtId="0" fontId="57" fillId="7" borderId="9" xfId="0" applyFont="1" applyFill="1" applyBorder="1" applyAlignment="1">
      <alignment horizontal="center" vertical="center" wrapText="1"/>
    </xf>
    <xf numFmtId="164" fontId="31" fillId="0" borderId="29" xfId="0" applyNumberFormat="1" applyFont="1" applyBorder="1" applyAlignment="1">
      <alignment horizontal="center" vertical="top" wrapText="1"/>
    </xf>
    <xf numFmtId="0" fontId="14" fillId="0" borderId="58" xfId="0" applyFont="1" applyBorder="1" applyAlignment="1">
      <alignment horizontal="left" vertical="top" wrapText="1"/>
    </xf>
    <xf numFmtId="0" fontId="20" fillId="0" borderId="21" xfId="0" applyFont="1" applyBorder="1" applyAlignment="1">
      <alignment horizontal="center" vertical="center" wrapText="1"/>
    </xf>
    <xf numFmtId="0" fontId="4" fillId="6" borderId="29" xfId="0" applyFont="1" applyFill="1" applyBorder="1" applyAlignment="1">
      <alignment horizontal="left" vertical="center" wrapText="1"/>
    </xf>
    <xf numFmtId="0" fontId="8" fillId="0" borderId="58" xfId="0" applyFont="1" applyBorder="1" applyAlignment="1">
      <alignment horizontal="left" vertical="top" wrapText="1"/>
    </xf>
    <xf numFmtId="0" fontId="5" fillId="0" borderId="29" xfId="0" applyFont="1" applyBorder="1" applyAlignment="1">
      <alignment horizontal="left" vertical="top" wrapText="1"/>
    </xf>
    <xf numFmtId="0" fontId="59" fillId="24" borderId="9" xfId="0" applyFont="1" applyFill="1" applyBorder="1" applyAlignment="1">
      <alignment horizontal="center" vertical="center" wrapText="1"/>
    </xf>
    <xf numFmtId="0" fontId="56" fillId="0" borderId="58" xfId="0" applyFont="1" applyBorder="1" applyAlignment="1">
      <alignment horizontal="left" vertical="top" wrapText="1"/>
    </xf>
    <xf numFmtId="0" fontId="34" fillId="0" borderId="58" xfId="0" applyFont="1" applyBorder="1" applyAlignment="1">
      <alignment horizontal="left" vertical="top" wrapText="1"/>
    </xf>
    <xf numFmtId="164" fontId="8" fillId="3" borderId="29" xfId="0" applyNumberFormat="1" applyFont="1" applyFill="1" applyBorder="1" applyAlignment="1">
      <alignment horizontal="center" vertical="center" wrapText="1"/>
    </xf>
    <xf numFmtId="9" fontId="4" fillId="8" borderId="29" xfId="0" applyNumberFormat="1" applyFont="1" applyFill="1" applyBorder="1" applyAlignment="1">
      <alignment horizontal="center" vertical="center" wrapText="1"/>
    </xf>
    <xf numFmtId="0" fontId="4" fillId="2" borderId="26" xfId="0" applyFont="1" applyFill="1" applyBorder="1" applyAlignment="1">
      <alignment horizontal="left" vertical="top" wrapText="1"/>
    </xf>
    <xf numFmtId="0" fontId="17" fillId="3" borderId="170" xfId="0" applyFont="1" applyFill="1" applyBorder="1" applyAlignment="1">
      <alignment horizontal="left" vertical="center" wrapText="1"/>
    </xf>
    <xf numFmtId="0" fontId="17" fillId="3" borderId="170" xfId="0" applyFont="1" applyFill="1" applyBorder="1" applyAlignment="1">
      <alignment horizontal="center" vertical="center" wrapText="1"/>
    </xf>
    <xf numFmtId="0" fontId="17" fillId="3" borderId="137" xfId="0" applyFont="1" applyFill="1" applyBorder="1" applyAlignment="1">
      <alignment horizontal="center" vertical="center" wrapText="1"/>
    </xf>
    <xf numFmtId="0" fontId="17" fillId="3" borderId="170" xfId="0" applyFont="1" applyFill="1" applyBorder="1" applyAlignment="1">
      <alignment horizontal="left" vertical="top" wrapText="1"/>
    </xf>
    <xf numFmtId="0" fontId="2" fillId="0" borderId="181" xfId="0" applyFont="1" applyBorder="1"/>
    <xf numFmtId="0" fontId="4" fillId="2" borderId="170" xfId="0" applyFont="1" applyFill="1" applyBorder="1" applyAlignment="1">
      <alignment horizontal="left" vertical="center" wrapText="1"/>
    </xf>
    <xf numFmtId="0" fontId="8" fillId="3" borderId="26" xfId="0" applyFont="1" applyFill="1" applyBorder="1" applyAlignment="1">
      <alignment horizontal="center" vertical="center" wrapText="1"/>
    </xf>
    <xf numFmtId="0" fontId="5" fillId="0" borderId="26" xfId="0" applyFont="1" applyBorder="1" applyAlignment="1">
      <alignment horizontal="center" vertical="center" wrapText="1"/>
    </xf>
    <xf numFmtId="0" fontId="3" fillId="0" borderId="26" xfId="0" applyFont="1" applyBorder="1" applyAlignment="1">
      <alignment horizontal="center" vertical="center" wrapText="1"/>
    </xf>
    <xf numFmtId="0" fontId="31" fillId="3" borderId="21" xfId="0" applyFont="1" applyFill="1" applyBorder="1" applyAlignment="1">
      <alignment horizontal="center" vertical="center"/>
    </xf>
    <xf numFmtId="0" fontId="30" fillId="0" borderId="21" xfId="0" applyFont="1" applyBorder="1" applyAlignment="1">
      <alignment horizontal="center" vertical="center"/>
    </xf>
    <xf numFmtId="164" fontId="31" fillId="3" borderId="88" xfId="0" applyNumberFormat="1" applyFont="1" applyFill="1" applyBorder="1" applyAlignment="1">
      <alignment horizontal="center" vertical="center"/>
    </xf>
    <xf numFmtId="0" fontId="17" fillId="3" borderId="29" xfId="0" applyFont="1" applyFill="1" applyBorder="1" applyAlignment="1">
      <alignment horizontal="center" vertical="top" wrapText="1"/>
    </xf>
    <xf numFmtId="0" fontId="8" fillId="3" borderId="29" xfId="0" applyFont="1" applyFill="1" applyBorder="1" applyAlignment="1">
      <alignment horizontal="center" vertical="top" wrapText="1"/>
    </xf>
    <xf numFmtId="0" fontId="17" fillId="13" borderId="29" xfId="0" applyFont="1" applyFill="1" applyBorder="1" applyAlignment="1">
      <alignment horizontal="center" vertical="top" wrapText="1"/>
    </xf>
    <xf numFmtId="0" fontId="17" fillId="0" borderId="29" xfId="0" applyFont="1" applyBorder="1" applyAlignment="1">
      <alignment horizontal="left" vertical="top" wrapText="1"/>
    </xf>
    <xf numFmtId="0" fontId="8" fillId="3" borderId="58" xfId="0" applyFont="1" applyFill="1" applyBorder="1" applyAlignment="1">
      <alignment horizontal="center" vertical="center" wrapText="1"/>
    </xf>
    <xf numFmtId="0" fontId="17" fillId="3" borderId="26"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17" fillId="0" borderId="9" xfId="0" applyFont="1" applyBorder="1" applyAlignment="1">
      <alignment horizontal="center" vertical="center" wrapText="1"/>
    </xf>
    <xf numFmtId="0" fontId="17" fillId="2" borderId="12"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23" xfId="0" applyFont="1" applyFill="1" applyBorder="1" applyAlignment="1">
      <alignment horizontal="center" vertical="center" wrapText="1"/>
    </xf>
    <xf numFmtId="0" fontId="17" fillId="4" borderId="29" xfId="0" applyFont="1" applyFill="1" applyBorder="1" applyAlignment="1">
      <alignment horizontal="center" vertical="top" wrapText="1"/>
    </xf>
    <xf numFmtId="0" fontId="17" fillId="4" borderId="31" xfId="0" applyFont="1" applyFill="1" applyBorder="1" applyAlignment="1">
      <alignment horizontal="center" vertical="center" wrapText="1"/>
    </xf>
    <xf numFmtId="0" fontId="17" fillId="4" borderId="33" xfId="0" applyFont="1" applyFill="1" applyBorder="1" applyAlignment="1">
      <alignment horizontal="center" wrapText="1"/>
    </xf>
    <xf numFmtId="0" fontId="17" fillId="0" borderId="29" xfId="0" applyFont="1" applyBorder="1" applyAlignment="1">
      <alignment horizontal="left" vertical="center" wrapText="1"/>
    </xf>
    <xf numFmtId="0" fontId="17" fillId="3" borderId="29" xfId="0" applyFont="1" applyFill="1" applyBorder="1" applyAlignment="1">
      <alignment horizontal="center" vertical="center" wrapText="1"/>
    </xf>
    <xf numFmtId="0" fontId="8" fillId="0" borderId="29" xfId="0" applyFont="1" applyBorder="1" applyAlignment="1">
      <alignment horizontal="center" vertical="top" wrapText="1"/>
    </xf>
    <xf numFmtId="0" fontId="17" fillId="2" borderId="6" xfId="0" applyFont="1" applyFill="1" applyBorder="1" applyAlignment="1">
      <alignment horizontal="center" vertical="center" wrapText="1"/>
    </xf>
    <xf numFmtId="0" fontId="17" fillId="0" borderId="29" xfId="0" applyFont="1" applyBorder="1" applyAlignment="1">
      <alignment horizontal="center" vertical="center" wrapText="1"/>
    </xf>
    <xf numFmtId="0" fontId="17" fillId="2" borderId="49" xfId="0" applyFont="1" applyFill="1" applyBorder="1" applyAlignment="1">
      <alignment horizontal="center" vertical="center" wrapText="1"/>
    </xf>
    <xf numFmtId="0" fontId="17" fillId="2" borderId="67" xfId="0" applyFont="1" applyFill="1" applyBorder="1" applyAlignment="1">
      <alignment horizontal="center" vertical="center" wrapText="1"/>
    </xf>
    <xf numFmtId="9" fontId="17" fillId="8" borderId="29" xfId="0" applyNumberFormat="1" applyFont="1" applyFill="1" applyBorder="1" applyAlignment="1">
      <alignment horizontal="center" vertical="center" wrapText="1"/>
    </xf>
    <xf numFmtId="0" fontId="17" fillId="9" borderId="29" xfId="0" applyFont="1" applyFill="1" applyBorder="1" applyAlignment="1">
      <alignment horizontal="center" vertical="center" wrapText="1"/>
    </xf>
    <xf numFmtId="0" fontId="17" fillId="10" borderId="29" xfId="0" applyFont="1" applyFill="1" applyBorder="1" applyAlignment="1">
      <alignment horizontal="center" vertical="center" wrapText="1"/>
    </xf>
    <xf numFmtId="0" fontId="17" fillId="2" borderId="9" xfId="0" applyFont="1" applyFill="1" applyBorder="1" applyAlignment="1">
      <alignment horizontal="left" vertical="top" wrapText="1"/>
    </xf>
    <xf numFmtId="9" fontId="17" fillId="2" borderId="70" xfId="0" applyNumberFormat="1" applyFont="1" applyFill="1" applyBorder="1" applyAlignment="1">
      <alignment horizontal="center" vertical="center" wrapText="1"/>
    </xf>
    <xf numFmtId="9" fontId="8" fillId="0" borderId="50" xfId="0" applyNumberFormat="1" applyFont="1" applyBorder="1" applyAlignment="1">
      <alignment horizontal="center" vertical="center" wrapText="1"/>
    </xf>
    <xf numFmtId="0" fontId="17" fillId="2" borderId="49" xfId="0" applyFont="1" applyFill="1" applyBorder="1" applyAlignment="1">
      <alignment horizontal="left" vertical="center" wrapText="1"/>
    </xf>
    <xf numFmtId="0" fontId="17" fillId="2" borderId="6" xfId="0" applyFont="1" applyFill="1" applyBorder="1" applyAlignment="1">
      <alignment horizontal="left" vertical="top" wrapText="1"/>
    </xf>
    <xf numFmtId="0" fontId="8" fillId="0" borderId="26" xfId="0" applyFont="1" applyBorder="1" applyAlignment="1">
      <alignment horizontal="center" vertical="center" wrapText="1"/>
    </xf>
    <xf numFmtId="166" fontId="5" fillId="0" borderId="9" xfId="0" applyNumberFormat="1" applyFont="1" applyBorder="1" applyAlignment="1">
      <alignment horizontal="center" vertical="center" wrapText="1"/>
    </xf>
    <xf numFmtId="0" fontId="4" fillId="25" borderId="6" xfId="0" applyFont="1" applyFill="1" applyBorder="1" applyAlignment="1">
      <alignment horizontal="center" vertical="center" wrapText="1"/>
    </xf>
    <xf numFmtId="0" fontId="1" fillId="3" borderId="175" xfId="0" applyFont="1" applyFill="1" applyBorder="1" applyAlignment="1">
      <alignment horizontal="left" vertical="top" wrapText="1"/>
    </xf>
    <xf numFmtId="0" fontId="31" fillId="3" borderId="29" xfId="0" applyFont="1" applyFill="1" applyBorder="1" applyAlignment="1">
      <alignment horizontal="left" vertical="center" wrapText="1"/>
    </xf>
    <xf numFmtId="9" fontId="4" fillId="0" borderId="50" xfId="0" applyNumberFormat="1" applyFont="1" applyBorder="1" applyAlignment="1">
      <alignment horizontal="center" vertical="center" wrapText="1"/>
    </xf>
    <xf numFmtId="0" fontId="14" fillId="0" borderId="50" xfId="0" applyFont="1" applyBorder="1" applyAlignment="1">
      <alignment horizontal="center" vertical="center" wrapText="1"/>
    </xf>
    <xf numFmtId="0" fontId="7" fillId="0" borderId="1" xfId="0" applyFont="1" applyBorder="1" applyAlignment="1">
      <alignment vertical="center" wrapText="1"/>
    </xf>
    <xf numFmtId="164" fontId="5" fillId="0" borderId="18" xfId="0" applyNumberFormat="1" applyFont="1" applyBorder="1" applyAlignment="1">
      <alignment horizontal="center" vertical="center" wrapText="1"/>
    </xf>
    <xf numFmtId="0" fontId="7" fillId="0" borderId="0" xfId="0" applyFont="1" applyAlignment="1">
      <alignment horizontal="left" vertical="center" wrapText="1"/>
    </xf>
    <xf numFmtId="0" fontId="8" fillId="3" borderId="58" xfId="0" applyFont="1" applyFill="1" applyBorder="1" applyAlignment="1">
      <alignment horizontal="center" vertical="top" wrapText="1"/>
    </xf>
    <xf numFmtId="9" fontId="5" fillId="0" borderId="0" xfId="0" applyNumberFormat="1" applyFont="1" applyAlignment="1">
      <alignment horizontal="center" vertical="center" wrapText="1"/>
    </xf>
    <xf numFmtId="0" fontId="62" fillId="0" borderId="49" xfId="0" applyFont="1" applyBorder="1" applyAlignment="1">
      <alignment horizontal="left" vertical="top" wrapText="1"/>
    </xf>
    <xf numFmtId="0" fontId="1" fillId="0" borderId="50" xfId="0" applyFont="1" applyBorder="1" applyAlignment="1">
      <alignment horizontal="left" vertical="center" wrapText="1"/>
    </xf>
    <xf numFmtId="0" fontId="7" fillId="0" borderId="29" xfId="0" applyFont="1" applyBorder="1" applyAlignment="1">
      <alignment horizontal="center" vertical="top" wrapText="1"/>
    </xf>
    <xf numFmtId="0" fontId="1" fillId="0" borderId="50" xfId="0" applyFont="1" applyBorder="1" applyAlignment="1">
      <alignment horizontal="center" vertical="center" wrapText="1"/>
    </xf>
    <xf numFmtId="0" fontId="63" fillId="0" borderId="1" xfId="0" applyFont="1" applyBorder="1" applyAlignment="1">
      <alignment vertical="center" wrapText="1"/>
    </xf>
    <xf numFmtId="0" fontId="63" fillId="0" borderId="0" xfId="0" applyFont="1" applyAlignment="1">
      <alignment horizontal="left" vertical="center" wrapText="1"/>
    </xf>
    <xf numFmtId="9" fontId="23" fillId="0" borderId="0" xfId="0" applyNumberFormat="1" applyFont="1" applyAlignment="1">
      <alignment horizontal="center" vertical="center" wrapText="1"/>
    </xf>
    <xf numFmtId="0" fontId="65" fillId="3" borderId="29" xfId="0" applyFont="1" applyFill="1" applyBorder="1" applyAlignment="1">
      <alignment horizontal="center" vertical="center" wrapText="1"/>
    </xf>
    <xf numFmtId="164" fontId="8" fillId="0" borderId="29" xfId="0" applyNumberFormat="1" applyFont="1" applyBorder="1" applyAlignment="1">
      <alignment horizontal="center" vertical="top" wrapText="1"/>
    </xf>
    <xf numFmtId="0" fontId="4" fillId="8" borderId="21" xfId="0" applyFont="1" applyFill="1" applyBorder="1" applyAlignment="1">
      <alignment horizontal="center" vertical="center" wrapText="1"/>
    </xf>
    <xf numFmtId="0" fontId="8" fillId="7" borderId="85" xfId="0" applyFont="1" applyFill="1" applyBorder="1" applyAlignment="1">
      <alignment horizontal="center" vertical="center" wrapText="1"/>
    </xf>
    <xf numFmtId="0" fontId="8" fillId="3" borderId="29" xfId="0" applyFont="1" applyFill="1" applyBorder="1" applyAlignment="1">
      <alignment vertical="center" wrapText="1"/>
    </xf>
    <xf numFmtId="0" fontId="5" fillId="0" borderId="21" xfId="0" applyFont="1" applyBorder="1" applyAlignment="1">
      <alignment vertical="center" wrapText="1"/>
    </xf>
    <xf numFmtId="0" fontId="13" fillId="0" borderId="50" xfId="0" applyFont="1" applyBorder="1" applyAlignment="1">
      <alignment horizontal="center" vertical="center" wrapText="1"/>
    </xf>
    <xf numFmtId="0" fontId="26" fillId="12" borderId="15" xfId="0" applyFont="1" applyFill="1" applyBorder="1" applyAlignment="1">
      <alignment horizontal="center" vertical="center" wrapText="1"/>
    </xf>
    <xf numFmtId="0" fontId="26" fillId="12" borderId="29" xfId="0" applyFont="1" applyFill="1" applyBorder="1" applyAlignment="1">
      <alignment horizontal="center" vertical="top" wrapText="1"/>
    </xf>
    <xf numFmtId="0" fontId="66" fillId="0" borderId="29" xfId="0" applyFont="1" applyBorder="1" applyAlignment="1">
      <alignment horizontal="center" vertical="top" wrapText="1"/>
    </xf>
    <xf numFmtId="0" fontId="27" fillId="0" borderId="29" xfId="0" applyFont="1" applyBorder="1" applyAlignment="1">
      <alignment horizontal="center" vertical="top" wrapText="1"/>
    </xf>
    <xf numFmtId="0" fontId="5" fillId="8" borderId="21" xfId="0" applyFont="1" applyFill="1" applyBorder="1" applyAlignment="1">
      <alignment horizontal="center" vertical="center" wrapText="1"/>
    </xf>
    <xf numFmtId="49" fontId="8" fillId="0" borderId="49" xfId="0" applyNumberFormat="1" applyFont="1" applyBorder="1" applyAlignment="1">
      <alignment horizontal="left" vertical="top" wrapText="1"/>
    </xf>
    <xf numFmtId="0" fontId="8" fillId="0" borderId="75" xfId="0" applyFont="1" applyBorder="1" applyAlignment="1">
      <alignment horizontal="center" vertical="center" wrapText="1"/>
    </xf>
    <xf numFmtId="0" fontId="8" fillId="0" borderId="75" xfId="0" applyFont="1" applyBorder="1" applyAlignment="1">
      <alignment horizontal="left" vertical="center" wrapText="1"/>
    </xf>
    <xf numFmtId="0" fontId="5" fillId="0" borderId="21" xfId="0" applyFont="1" applyBorder="1" applyAlignment="1">
      <alignment horizontal="left" vertical="center" wrapText="1"/>
    </xf>
    <xf numFmtId="0" fontId="29" fillId="2" borderId="21" xfId="0" applyFont="1" applyFill="1" applyBorder="1" applyAlignment="1">
      <alignment horizontal="left" vertical="top" wrapText="1"/>
    </xf>
    <xf numFmtId="0" fontId="4" fillId="2" borderId="29" xfId="0" applyFont="1" applyFill="1" applyBorder="1" applyAlignment="1">
      <alignment horizontal="left" vertical="top" wrapText="1"/>
    </xf>
    <xf numFmtId="0" fontId="27" fillId="0" borderId="58" xfId="0" applyFont="1" applyBorder="1" applyAlignment="1">
      <alignment horizontal="center" vertical="top" wrapText="1"/>
    </xf>
    <xf numFmtId="0" fontId="27" fillId="0" borderId="31" xfId="0" applyFont="1" applyBorder="1" applyAlignment="1">
      <alignment horizontal="center" vertical="top" wrapText="1"/>
    </xf>
    <xf numFmtId="0" fontId="1" fillId="0" borderId="58" xfId="0" applyFont="1" applyBorder="1" applyAlignment="1">
      <alignment horizontal="center" vertical="top" wrapText="1"/>
    </xf>
    <xf numFmtId="49" fontId="1" fillId="0" borderId="49" xfId="0" applyNumberFormat="1" applyFont="1" applyBorder="1" applyAlignment="1">
      <alignment horizontal="left" vertical="top" wrapText="1"/>
    </xf>
    <xf numFmtId="0" fontId="14" fillId="3" borderId="70" xfId="0" applyFont="1" applyFill="1" applyBorder="1" applyAlignment="1">
      <alignment horizontal="center" vertical="center" wrapText="1"/>
    </xf>
    <xf numFmtId="0" fontId="2" fillId="0" borderId="197" xfId="0" applyFont="1" applyBorder="1"/>
    <xf numFmtId="0" fontId="1" fillId="3" borderId="195" xfId="0" applyFont="1" applyFill="1" applyBorder="1" applyAlignment="1">
      <alignment vertical="top" wrapText="1"/>
    </xf>
    <xf numFmtId="0" fontId="2" fillId="0" borderId="196" xfId="0" applyFont="1" applyBorder="1"/>
    <xf numFmtId="0" fontId="2" fillId="0" borderId="198" xfId="0" applyFont="1" applyBorder="1"/>
    <xf numFmtId="164" fontId="5" fillId="3" borderId="18" xfId="0" applyNumberFormat="1" applyFont="1" applyFill="1" applyBorder="1" applyAlignment="1">
      <alignment horizontal="center" vertical="center" wrapText="1"/>
    </xf>
    <xf numFmtId="0" fontId="8" fillId="3" borderId="85" xfId="0" applyFont="1" applyFill="1" applyBorder="1" applyAlignment="1">
      <alignment horizontal="center" vertical="center" wrapText="1"/>
    </xf>
    <xf numFmtId="0" fontId="8" fillId="3" borderId="85" xfId="0" applyFont="1" applyFill="1" applyBorder="1" applyAlignment="1">
      <alignment horizontal="left" vertical="top" wrapText="1"/>
    </xf>
    <xf numFmtId="0" fontId="29" fillId="0" borderId="119" xfId="0" applyFont="1" applyBorder="1" applyAlignment="1">
      <alignment vertical="top" wrapText="1"/>
    </xf>
    <xf numFmtId="0" fontId="27" fillId="3" borderId="58" xfId="0" applyFont="1" applyFill="1" applyBorder="1" applyAlignment="1">
      <alignment horizontal="left" vertical="center" wrapText="1"/>
    </xf>
    <xf numFmtId="0" fontId="68" fillId="0" borderId="119" xfId="0" applyFont="1" applyBorder="1" applyAlignment="1">
      <alignment vertical="top" wrapText="1"/>
    </xf>
    <xf numFmtId="0" fontId="1" fillId="0" borderId="1" xfId="0" applyFont="1" applyBorder="1" applyAlignment="1">
      <alignment vertical="top" wrapText="1"/>
    </xf>
    <xf numFmtId="0" fontId="6" fillId="3" borderId="12"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31" fillId="0" borderId="29" xfId="0" applyFont="1" applyBorder="1" applyAlignment="1">
      <alignment horizontal="center" vertical="top" wrapText="1"/>
    </xf>
    <xf numFmtId="0" fontId="31" fillId="0" borderId="29" xfId="0" applyFont="1" applyBorder="1" applyAlignment="1">
      <alignment vertical="top" wrapText="1"/>
    </xf>
    <xf numFmtId="0" fontId="6" fillId="2" borderId="58" xfId="0" applyFont="1" applyFill="1" applyBorder="1" applyAlignment="1">
      <alignment horizontal="center" vertical="center" wrapText="1"/>
    </xf>
    <xf numFmtId="0" fontId="8" fillId="3" borderId="58" xfId="0" applyFont="1" applyFill="1" applyBorder="1" applyAlignment="1">
      <alignment horizontal="left" vertical="center" wrapText="1"/>
    </xf>
    <xf numFmtId="0" fontId="8" fillId="3" borderId="74" xfId="0" applyFont="1" applyFill="1" applyBorder="1" applyAlignment="1">
      <alignment horizontal="center" vertical="center" wrapText="1"/>
    </xf>
    <xf numFmtId="0" fontId="6" fillId="2" borderId="146" xfId="0" applyFont="1" applyFill="1" applyBorder="1" applyAlignment="1">
      <alignment vertical="center" wrapText="1"/>
    </xf>
    <xf numFmtId="0" fontId="70" fillId="4" borderId="179" xfId="0" applyFont="1" applyFill="1" applyBorder="1" applyAlignment="1">
      <alignment horizontal="center" vertical="center" wrapText="1"/>
    </xf>
    <xf numFmtId="0" fontId="50" fillId="0" borderId="31" xfId="0" applyFont="1" applyBorder="1" applyAlignment="1">
      <alignment horizontal="center" vertical="top" wrapText="1"/>
    </xf>
    <xf numFmtId="0" fontId="5" fillId="0" borderId="15" xfId="0" applyFont="1" applyBorder="1" applyAlignment="1">
      <alignment horizontal="center" vertical="center" wrapText="1"/>
    </xf>
    <xf numFmtId="0" fontId="5" fillId="0" borderId="9" xfId="0" applyFont="1" applyBorder="1" applyAlignment="1">
      <alignment horizontal="center" vertical="center" wrapText="1"/>
    </xf>
    <xf numFmtId="168" fontId="5" fillId="20" borderId="29" xfId="0" applyNumberFormat="1" applyFont="1" applyFill="1" applyBorder="1" applyAlignment="1">
      <alignment horizontal="center" vertical="center" wrapText="1"/>
    </xf>
    <xf numFmtId="0" fontId="40" fillId="0" borderId="29" xfId="0" applyFont="1" applyBorder="1" applyAlignment="1">
      <alignment horizontal="left" vertical="top" wrapText="1"/>
    </xf>
    <xf numFmtId="0" fontId="5" fillId="0" borderId="170" xfId="0" applyFont="1" applyBorder="1" applyAlignment="1">
      <alignment horizontal="center" vertical="center" wrapText="1"/>
    </xf>
    <xf numFmtId="0" fontId="69" fillId="29" borderId="199" xfId="0" applyFont="1" applyFill="1" applyBorder="1" applyAlignment="1">
      <alignment horizontal="center" vertical="top" wrapText="1"/>
    </xf>
    <xf numFmtId="0" fontId="2" fillId="0" borderId="200" xfId="0" applyFont="1" applyBorder="1"/>
    <xf numFmtId="0" fontId="2" fillId="0" borderId="201" xfId="0" applyFont="1" applyBorder="1"/>
    <xf numFmtId="0" fontId="29" fillId="0" borderId="18" xfId="0" applyFont="1" applyBorder="1" applyAlignment="1">
      <alignment horizontal="center" vertical="center"/>
    </xf>
    <xf numFmtId="0" fontId="29" fillId="0" borderId="75" xfId="0" applyFont="1" applyBorder="1" applyAlignment="1">
      <alignment horizontal="center" vertical="center"/>
    </xf>
    <xf numFmtId="0" fontId="50" fillId="0" borderId="29" xfId="0" applyFont="1" applyBorder="1" applyAlignment="1">
      <alignment horizontal="left" vertical="top" wrapText="1"/>
    </xf>
    <xf numFmtId="0" fontId="70" fillId="0" borderId="29" xfId="0" applyFont="1" applyBorder="1" applyAlignment="1">
      <alignment horizontal="left" vertical="top" wrapText="1"/>
    </xf>
    <xf numFmtId="0" fontId="72" fillId="0" borderId="15" xfId="0" applyFont="1" applyBorder="1" applyAlignment="1">
      <alignment horizontal="center" vertical="center" wrapText="1"/>
    </xf>
    <xf numFmtId="164" fontId="72" fillId="0" borderId="18" xfId="0" applyNumberFormat="1" applyFont="1" applyBorder="1" applyAlignment="1">
      <alignment horizontal="center" vertical="top" wrapText="1"/>
    </xf>
    <xf numFmtId="0" fontId="25" fillId="0" borderId="29" xfId="0" applyFont="1" applyBorder="1" applyAlignment="1">
      <alignment horizontal="center" vertical="top" wrapText="1"/>
    </xf>
    <xf numFmtId="0" fontId="25" fillId="0" borderId="31" xfId="0" applyFont="1" applyBorder="1" applyAlignment="1">
      <alignment horizontal="left" vertical="top" wrapText="1"/>
    </xf>
    <xf numFmtId="0" fontId="25" fillId="0" borderId="58" xfId="0" applyFont="1" applyBorder="1" applyAlignment="1">
      <alignment horizontal="left" vertical="top" wrapText="1"/>
    </xf>
    <xf numFmtId="0" fontId="4" fillId="20" borderId="21" xfId="0" applyFont="1" applyFill="1" applyBorder="1" applyAlignment="1">
      <alignment horizontal="left" vertical="top" wrapText="1"/>
    </xf>
    <xf numFmtId="0" fontId="4" fillId="20" borderId="21" xfId="0" applyFont="1" applyFill="1" applyBorder="1" applyAlignment="1">
      <alignment horizontal="left" wrapText="1"/>
    </xf>
    <xf numFmtId="0" fontId="4" fillId="20" borderId="29" xfId="0" applyFont="1" applyFill="1" applyBorder="1" applyAlignment="1">
      <alignment horizontal="left" vertical="top" wrapText="1"/>
    </xf>
    <xf numFmtId="0" fontId="75" fillId="3" borderId="29" xfId="0" applyFont="1" applyFill="1" applyBorder="1" applyAlignment="1">
      <alignment horizontal="center" vertical="top" wrapText="1"/>
    </xf>
    <xf numFmtId="0" fontId="72" fillId="0" borderId="29" xfId="0" applyFont="1" applyBorder="1" applyAlignment="1">
      <alignment horizontal="left" vertical="top" wrapText="1"/>
    </xf>
    <xf numFmtId="0" fontId="73" fillId="0" borderId="58" xfId="0" applyFont="1" applyBorder="1" applyAlignment="1">
      <alignment horizontal="center" vertical="center" wrapText="1"/>
    </xf>
    <xf numFmtId="0" fontId="74" fillId="3" borderId="29" xfId="0" applyFont="1" applyFill="1" applyBorder="1" applyAlignment="1">
      <alignment horizontal="center" vertical="center" wrapText="1"/>
    </xf>
    <xf numFmtId="0" fontId="76" fillId="0" borderId="0" xfId="0" applyFont="1" applyAlignment="1">
      <alignment horizontal="center"/>
    </xf>
    <xf numFmtId="0" fontId="7" fillId="12" borderId="101" xfId="0" applyFont="1" applyFill="1" applyBorder="1" applyAlignment="1">
      <alignment horizontal="center" vertical="center"/>
    </xf>
    <xf numFmtId="0" fontId="7" fillId="12" borderId="101" xfId="0" applyFont="1" applyFill="1" applyBorder="1" applyAlignment="1">
      <alignment horizontal="right" vertical="center"/>
    </xf>
    <xf numFmtId="0" fontId="1" fillId="0" borderId="0" xfId="0" applyFont="1" applyAlignment="1">
      <alignment horizontal="left" vertical="center" wrapText="1"/>
    </xf>
    <xf numFmtId="0" fontId="30" fillId="3" borderId="218" xfId="0" applyFont="1" applyFill="1" applyBorder="1" applyAlignment="1">
      <alignment horizontal="center" vertical="center"/>
    </xf>
    <xf numFmtId="0" fontId="2" fillId="0" borderId="219" xfId="0" applyFont="1" applyBorder="1"/>
    <xf numFmtId="0" fontId="2" fillId="0" borderId="220" xfId="0" applyFont="1" applyBorder="1"/>
    <xf numFmtId="0" fontId="2" fillId="0" borderId="221" xfId="0" applyFont="1" applyBorder="1"/>
    <xf numFmtId="0" fontId="2" fillId="0" borderId="222" xfId="0" applyFont="1" applyBorder="1"/>
    <xf numFmtId="0" fontId="5" fillId="3" borderId="26" xfId="0" applyFont="1" applyFill="1" applyBorder="1" applyAlignment="1">
      <alignment horizontal="center" vertical="center"/>
    </xf>
    <xf numFmtId="0" fontId="5" fillId="3" borderId="26" xfId="0" applyFont="1" applyFill="1" applyBorder="1" applyAlignment="1">
      <alignment horizontal="center" vertical="center" wrapText="1"/>
    </xf>
    <xf numFmtId="0" fontId="4" fillId="4" borderId="23" xfId="0" applyFont="1" applyFill="1" applyBorder="1" applyAlignment="1">
      <alignment horizontal="center" vertical="center"/>
    </xf>
    <xf numFmtId="0" fontId="5" fillId="3" borderId="23" xfId="0" applyFont="1" applyFill="1" applyBorder="1" applyAlignment="1">
      <alignment horizontal="center" vertical="center"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'PN-Plan estrategico'!$A$34:$A$37</c:f>
              <c:strCache>
                <c:ptCount val="4"/>
                <c:pt idx="0">
                  <c:v>1°Trimest</c:v>
                </c:pt>
                <c:pt idx="1">
                  <c:v>2°Trimest</c:v>
                </c:pt>
                <c:pt idx="2">
                  <c:v>3°Trimest</c:v>
                </c:pt>
                <c:pt idx="3">
                  <c:v>4°Trimest</c:v>
                </c:pt>
              </c:strCache>
            </c:strRef>
          </c:cat>
          <c:val>
            <c:numRef>
              <c:f>'PN-Plan estrategico'!$F$34:$F$37</c:f>
              <c:numCache>
                <c:formatCode>0%</c:formatCode>
                <c:ptCount val="4"/>
                <c:pt idx="0">
                  <c:v>0.98000000000000009</c:v>
                </c:pt>
                <c:pt idx="1">
                  <c:v>0.98899999999999999</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E42-4FE0-8AC9-6105D5DC7EC1}"/>
            </c:ext>
          </c:extLst>
        </c:ser>
        <c:dLbls>
          <c:showLegendKey val="0"/>
          <c:showVal val="0"/>
          <c:showCatName val="0"/>
          <c:showSerName val="0"/>
          <c:showPercent val="0"/>
          <c:showBubbleSize val="0"/>
        </c:dLbls>
        <c:gapWidth val="150"/>
        <c:axId val="1837148843"/>
        <c:axId val="633647054"/>
      </c:barChart>
      <c:catAx>
        <c:axId val="183714884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33647054"/>
        <c:crosses val="autoZero"/>
        <c:auto val="1"/>
        <c:lblAlgn val="ctr"/>
        <c:lblOffset val="100"/>
        <c:noMultiLvlLbl val="1"/>
      </c:catAx>
      <c:valAx>
        <c:axId val="633647054"/>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837148843"/>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2316386520474021E-2"/>
          <c:y val="0.16161611487354147"/>
          <c:w val="0.92768361347952599"/>
          <c:h val="0.83838388512645856"/>
        </c:manualLayout>
      </c:layout>
      <c:barChart>
        <c:barDir val="col"/>
        <c:grouping val="clustered"/>
        <c:varyColors val="1"/>
        <c:ser>
          <c:idx val="0"/>
          <c:order val="0"/>
          <c:tx>
            <c:v>RESULTADO </c:v>
          </c:tx>
          <c:spPr>
            <a:solidFill>
              <a:schemeClr val="accent1"/>
            </a:solidFill>
            <a:ln cmpd="sng">
              <a:solidFill>
                <a:srgbClr val="000000"/>
              </a:solidFill>
            </a:ln>
          </c:spPr>
          <c:invertIfNegative val="1"/>
          <c:cat>
            <c:strRef>
              <c:f>'TH-Examenes '!$A$34:$A$35</c:f>
              <c:strCache>
                <c:ptCount val="2"/>
                <c:pt idx="0">
                  <c:v>1°sem
</c:v>
                </c:pt>
                <c:pt idx="1">
                  <c:v>2°sem</c:v>
                </c:pt>
              </c:strCache>
            </c:strRef>
          </c:cat>
          <c:val>
            <c:numRef>
              <c:f>'TH-Examenes '!$F$34:$F$35</c:f>
              <c:numCache>
                <c:formatCode>0%</c:formatCode>
                <c:ptCount val="2"/>
                <c:pt idx="0">
                  <c:v>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9E8-4E12-9FA3-B40BE6B4E38D}"/>
            </c:ext>
          </c:extLst>
        </c:ser>
        <c:dLbls>
          <c:showLegendKey val="0"/>
          <c:showVal val="0"/>
          <c:showCatName val="0"/>
          <c:showSerName val="0"/>
          <c:showPercent val="0"/>
          <c:showBubbleSize val="0"/>
        </c:dLbls>
        <c:gapWidth val="150"/>
        <c:axId val="177677070"/>
        <c:axId val="1176626031"/>
      </c:barChart>
      <c:catAx>
        <c:axId val="17767707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76626031"/>
        <c:crosses val="autoZero"/>
        <c:auto val="1"/>
        <c:lblAlgn val="ctr"/>
        <c:lblOffset val="100"/>
        <c:noMultiLvlLbl val="1"/>
      </c:catAx>
      <c:valAx>
        <c:axId val="117662603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77677070"/>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Promedio % de ausentismo por causas relacionadas con situaciones administrativas anidado a MIPG y al SGSST</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strRef>
              <c:f>'TH-Ausentismo '!$A$34:$A$45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'TH-Ausentismo '!$I$34:$I$45</c:f>
              <c:numCache>
                <c:formatCode>0%</c:formatCode>
                <c:ptCount val="12"/>
                <c:pt idx="0">
                  <c:v>0.05</c:v>
                </c:pt>
                <c:pt idx="1">
                  <c:v>0.02</c:v>
                </c:pt>
                <c:pt idx="2">
                  <c:v>0.06</c:v>
                </c:pt>
                <c:pt idx="3">
                  <c:v>0.02</c:v>
                </c:pt>
                <c:pt idx="4">
                  <c:v>0.03</c:v>
                </c:pt>
                <c:pt idx="5">
                  <c:v>0.04</c:v>
                </c:pt>
                <c:pt idx="6" formatCode="General">
                  <c:v>0</c:v>
                </c:pt>
                <c:pt idx="7" formatCode="General">
                  <c:v>0</c:v>
                </c:pt>
                <c:pt idx="8" formatCode="General">
                  <c:v>0</c:v>
                </c:pt>
                <c:pt idx="9" formatCode="General">
                  <c:v>0</c:v>
                </c:pt>
                <c:pt idx="10" formatCode="General">
                  <c:v>0</c:v>
                </c:pt>
                <c:pt idx="11" formatCode="General">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6CF-4D3F-B775-6D05B47BD9FC}"/>
            </c:ext>
          </c:extLst>
        </c:ser>
        <c:dLbls>
          <c:showLegendKey val="0"/>
          <c:showVal val="0"/>
          <c:showCatName val="0"/>
          <c:showSerName val="0"/>
          <c:showPercent val="0"/>
          <c:showBubbleSize val="0"/>
        </c:dLbls>
        <c:gapWidth val="150"/>
        <c:axId val="1484930337"/>
        <c:axId val="2146461493"/>
      </c:barChart>
      <c:catAx>
        <c:axId val="148493033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146461493"/>
        <c:crosses val="autoZero"/>
        <c:auto val="1"/>
        <c:lblAlgn val="ctr"/>
        <c:lblOffset val="100"/>
        <c:noMultiLvlLbl val="1"/>
      </c:catAx>
      <c:valAx>
        <c:axId val="2146461493"/>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1484930337"/>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 Solic BRIEF'!$A$34:$A$37</c:f>
              <c:strCache>
                <c:ptCount val="4"/>
                <c:pt idx="0">
                  <c:v>1°Trim
</c:v>
                </c:pt>
                <c:pt idx="1">
                  <c:v>2°Trim</c:v>
                </c:pt>
                <c:pt idx="2">
                  <c:v>3°Trim</c:v>
                </c:pt>
                <c:pt idx="3">
                  <c:v>4°Trim</c:v>
                </c:pt>
              </c:strCache>
            </c:strRef>
          </c:cat>
          <c:val>
            <c:numRef>
              <c:f>'COM Solic BRIEF'!$E$34:$E$37</c:f>
              <c:numCache>
                <c:formatCode>0%</c:formatCode>
                <c:ptCount val="4"/>
                <c:pt idx="0">
                  <c:v>0.99487179487179489</c:v>
                </c:pt>
                <c:pt idx="1">
                  <c:v>1</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090-4D0C-AE8F-670CE1668D15}"/>
            </c:ext>
          </c:extLst>
        </c:ser>
        <c:dLbls>
          <c:showLegendKey val="0"/>
          <c:showVal val="0"/>
          <c:showCatName val="0"/>
          <c:showSerName val="0"/>
          <c:showPercent val="0"/>
          <c:showBubbleSize val="0"/>
        </c:dLbls>
        <c:gapWidth val="150"/>
        <c:axId val="1955282789"/>
        <c:axId val="1139287255"/>
      </c:barChart>
      <c:catAx>
        <c:axId val="195528278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39287255"/>
        <c:crosses val="autoZero"/>
        <c:auto val="1"/>
        <c:lblAlgn val="ctr"/>
        <c:lblOffset val="100"/>
        <c:noMultiLvlLbl val="1"/>
      </c:catAx>
      <c:valAx>
        <c:axId val="113928725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955282789"/>
        <c:crosses val="autoZero"/>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rPr sz="1600" b="1" i="0">
                <a:solidFill>
                  <a:srgbClr val="000000"/>
                </a:solidFill>
                <a:latin typeface="+mn-lt"/>
              </a:rPr>
              <a:t>Porcentaje de PQRSD gestionadas bajo criterios de calidad</a:t>
            </a:r>
          </a:p>
        </c:rich>
      </c:tx>
      <c:overlay val="0"/>
    </c:title>
    <c:autoTitleDeleted val="0"/>
    <c:plotArea>
      <c:layout>
        <c:manualLayout>
          <c:xMode val="edge"/>
          <c:yMode val="edge"/>
          <c:x val="6.6852752966989212E-2"/>
          <c:y val="0.22139337316303112"/>
          <c:w val="0.8863882524907859"/>
          <c:h val="0.56646838173568381"/>
        </c:manualLayout>
      </c:layout>
      <c:barChart>
        <c:barDir val="col"/>
        <c:grouping val="clustered"/>
        <c:varyColors val="1"/>
        <c:ser>
          <c:idx val="0"/>
          <c:order val="0"/>
          <c:tx>
            <c:v>META
</c:v>
          </c:tx>
          <c:spPr>
            <a:solidFill>
              <a:srgbClr val="4F81BD"/>
            </a:solidFill>
            <a:ln cmpd="sng">
              <a:solidFill>
                <a:srgbClr val="000000"/>
              </a:solidFill>
            </a:ln>
          </c:spPr>
          <c:invertIfNegative val="1"/>
          <c:dLbls>
            <c:spPr>
              <a:noFill/>
              <a:ln>
                <a:noFill/>
              </a:ln>
              <a:effectLst/>
            </c:spPr>
            <c:txPr>
              <a:bodyPr/>
              <a:lstStyle/>
              <a:p>
                <a:pPr lvl="0">
                  <a:defRPr sz="1000" b="1" i="0">
                    <a:solidFill>
                      <a:srgbClr val="000000"/>
                    </a:solidFill>
                    <a:latin typeface="sans-serif"/>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 pqrsd (2)'!$A$35:$A$45</c:f>
              <c:strCache>
                <c:ptCount val="11"/>
                <c:pt idx="0">
                  <c:v>Feb</c:v>
                </c:pt>
                <c:pt idx="1">
                  <c:v>Mar</c:v>
                </c:pt>
                <c:pt idx="2">
                  <c:v>Abr</c:v>
                </c:pt>
                <c:pt idx="3">
                  <c:v>May</c:v>
                </c:pt>
                <c:pt idx="4">
                  <c:v>Jun</c:v>
                </c:pt>
                <c:pt idx="5">
                  <c:v>Jul</c:v>
                </c:pt>
                <c:pt idx="6">
                  <c:v>Ago.</c:v>
                </c:pt>
                <c:pt idx="7">
                  <c:v>Sep</c:v>
                </c:pt>
                <c:pt idx="8">
                  <c:v>Oct</c:v>
                </c:pt>
                <c:pt idx="9">
                  <c:v>Nov</c:v>
                </c:pt>
                <c:pt idx="10">
                  <c:v>Dic</c:v>
                </c:pt>
              </c:strCache>
            </c:strRef>
          </c:cat>
          <c:val>
            <c:numRef>
              <c:f>'SC pqrsd (2)'!$B$35:$B$45</c:f>
              <c:numCache>
                <c:formatCode>0%</c:formatCode>
                <c:ptCount val="11"/>
                <c:pt idx="0">
                  <c:v>0.86</c:v>
                </c:pt>
                <c:pt idx="1">
                  <c:v>0.86</c:v>
                </c:pt>
                <c:pt idx="2">
                  <c:v>0.86</c:v>
                </c:pt>
                <c:pt idx="3">
                  <c:v>0.86</c:v>
                </c:pt>
                <c:pt idx="4">
                  <c:v>0.86</c:v>
                </c:pt>
                <c:pt idx="5">
                  <c:v>0.88</c:v>
                </c:pt>
                <c:pt idx="6">
                  <c:v>0.88</c:v>
                </c:pt>
                <c:pt idx="7">
                  <c:v>0.88</c:v>
                </c:pt>
                <c:pt idx="8">
                  <c:v>0.88</c:v>
                </c:pt>
                <c:pt idx="9">
                  <c:v>0.88</c:v>
                </c:pt>
                <c:pt idx="10">
                  <c:v>0.88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E4-4C1E-9834-F6C82C64AEA2}"/>
            </c:ext>
          </c:extLst>
        </c:ser>
        <c:ser>
          <c:idx val="1"/>
          <c:order val="1"/>
          <c:tx>
            <c:v>RESULTADO </c:v>
          </c:tx>
          <c:spPr>
            <a:solidFill>
              <a:srgbClr val="C0504D"/>
            </a:solidFill>
            <a:ln cmpd="sng">
              <a:solidFill>
                <a:srgbClr val="000000"/>
              </a:solidFill>
            </a:ln>
          </c:spPr>
          <c:invertIfNegative val="1"/>
          <c:dPt>
            <c:idx val="3"/>
            <c:invertIfNegative val="1"/>
            <c:bubble3D val="0"/>
            <c:extLst>
              <c:ext xmlns:c16="http://schemas.microsoft.com/office/drawing/2014/chart" uri="{C3380CC4-5D6E-409C-BE32-E72D297353CC}">
                <c16:uniqueId val="{00000001-26E4-4C1E-9834-F6C82C64AEA2}"/>
              </c:ext>
            </c:extLst>
          </c:dPt>
          <c:dLbls>
            <c:dLbl>
              <c:idx val="3"/>
              <c:spPr/>
              <c:txPr>
                <a:bodyPr/>
                <a:lstStyle/>
                <a:p>
                  <a:pPr lvl="0">
                    <a:defRPr b="1" i="0">
                      <a:latin typeface="sans-serif"/>
                    </a:defRPr>
                  </a:pPr>
                  <a:endParaRPr lang="es-CO"/>
                </a:p>
              </c:txPr>
              <c:showLegendKey val="0"/>
              <c:showVal val="1"/>
              <c:showCatName val="0"/>
              <c:showSerName val="0"/>
              <c:showPercent val="0"/>
              <c:showBubbleSize val="0"/>
              <c:extLst>
                <c:ext xmlns:c16="http://schemas.microsoft.com/office/drawing/2014/chart" uri="{C3380CC4-5D6E-409C-BE32-E72D297353CC}">
                  <c16:uniqueId val="{00000001-26E4-4C1E-9834-F6C82C64AEA2}"/>
                </c:ext>
              </c:extLst>
            </c:dLbl>
            <c:spPr>
              <a:noFill/>
              <a:ln>
                <a:noFill/>
              </a:ln>
              <a:effectLst/>
            </c:spPr>
            <c:txPr>
              <a:bodyPr/>
              <a:lstStyle/>
              <a:p>
                <a:pPr lvl="0">
                  <a:defRPr b="0"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 pqrsd (2)'!$A$35:$A$45</c:f>
              <c:strCache>
                <c:ptCount val="11"/>
                <c:pt idx="0">
                  <c:v>Feb</c:v>
                </c:pt>
                <c:pt idx="1">
                  <c:v>Mar</c:v>
                </c:pt>
                <c:pt idx="2">
                  <c:v>Abr</c:v>
                </c:pt>
                <c:pt idx="3">
                  <c:v>May</c:v>
                </c:pt>
                <c:pt idx="4">
                  <c:v>Jun</c:v>
                </c:pt>
                <c:pt idx="5">
                  <c:v>Jul</c:v>
                </c:pt>
                <c:pt idx="6">
                  <c:v>Ago.</c:v>
                </c:pt>
                <c:pt idx="7">
                  <c:v>Sep</c:v>
                </c:pt>
                <c:pt idx="8">
                  <c:v>Oct</c:v>
                </c:pt>
                <c:pt idx="9">
                  <c:v>Nov</c:v>
                </c:pt>
                <c:pt idx="10">
                  <c:v>Dic</c:v>
                </c:pt>
              </c:strCache>
            </c:strRef>
          </c:cat>
          <c:val>
            <c:numRef>
              <c:f>'SC pqrsd (2)'!$E$34:$E$45</c:f>
              <c:numCache>
                <c:formatCode>0%</c:formatCode>
                <c:ptCount val="12"/>
                <c:pt idx="0">
                  <c:v>0.93548387096774188</c:v>
                </c:pt>
                <c:pt idx="1">
                  <c:v>0.875</c:v>
                </c:pt>
                <c:pt idx="2">
                  <c:v>0.88181818181818183</c:v>
                </c:pt>
                <c:pt idx="3">
                  <c:v>0.9135802469135802</c:v>
                </c:pt>
                <c:pt idx="4">
                  <c:v>0.95918367346938771</c:v>
                </c:pt>
                <c:pt idx="5">
                  <c:v>0.93103448275862066</c:v>
                </c:pt>
                <c:pt idx="6">
                  <c:v>0.98795180722891562</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6E4-4C1E-9834-F6C82C64AEA2}"/>
            </c:ext>
          </c:extLst>
        </c:ser>
        <c:dLbls>
          <c:showLegendKey val="0"/>
          <c:showVal val="0"/>
          <c:showCatName val="0"/>
          <c:showSerName val="0"/>
          <c:showPercent val="0"/>
          <c:showBubbleSize val="0"/>
        </c:dLbls>
        <c:gapWidth val="150"/>
        <c:axId val="807537013"/>
        <c:axId val="1563565517"/>
      </c:barChart>
      <c:catAx>
        <c:axId val="80753701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mn-lt"/>
              </a:defRPr>
            </a:pPr>
            <a:endParaRPr lang="es-CO"/>
          </a:p>
        </c:txPr>
        <c:crossAx val="1563565517"/>
        <c:crosses val="autoZero"/>
        <c:auto val="1"/>
        <c:lblAlgn val="ctr"/>
        <c:lblOffset val="100"/>
        <c:noMultiLvlLbl val="1"/>
      </c:catAx>
      <c:valAx>
        <c:axId val="1563565517"/>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807537013"/>
        <c:crosses val="autoZero"/>
        <c:crossBetween val="between"/>
      </c:valAx>
    </c:plotArea>
    <c:legend>
      <c:legendPos val="b"/>
      <c:legendEntry>
        <c:idx val="0"/>
        <c:txPr>
          <a:bodyPr/>
          <a:lstStyle/>
          <a:p>
            <a:pPr lvl="0">
              <a:defRPr b="1" i="0">
                <a:solidFill>
                  <a:srgbClr val="000000"/>
                </a:solidFill>
              </a:defRPr>
            </a:pPr>
            <a:endParaRPr lang="es-CO"/>
          </a:p>
        </c:txPr>
      </c:legendEntry>
      <c:legendEntry>
        <c:idx val="1"/>
        <c:txPr>
          <a:bodyPr/>
          <a:lstStyle/>
          <a:p>
            <a:pPr lvl="0">
              <a:defRPr b="1" i="0">
                <a:solidFill>
                  <a:srgbClr val="000000"/>
                </a:solidFill>
              </a:defRPr>
            </a:pPr>
            <a:endParaRPr lang="es-CO"/>
          </a:p>
        </c:txPr>
      </c:legendEntry>
      <c:overlay val="0"/>
      <c:txPr>
        <a:bodyPr/>
        <a:lstStyle/>
        <a:p>
          <a:pPr lvl="0">
            <a:defRPr b="0" i="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000000"/>
                </a:solidFill>
                <a:latin typeface="+mn-lt"/>
              </a:defRPr>
            </a:pPr>
            <a:r>
              <a:rPr sz="1400" b="1" i="0">
                <a:solidFill>
                  <a:srgbClr val="000000"/>
                </a:solidFill>
                <a:latin typeface="+mn-lt"/>
              </a:rPr>
              <a:t>Porcentaje de ciudadanos satisfechos con la oferta de servicios ofrecidos por la FUGA</a:t>
            </a:r>
          </a:p>
        </c:rich>
      </c:tx>
      <c:overlay val="0"/>
    </c:title>
    <c:autoTitleDeleted val="0"/>
    <c:plotArea>
      <c:layout/>
      <c:barChart>
        <c:barDir val="col"/>
        <c:grouping val="clustered"/>
        <c:varyColors val="1"/>
        <c:ser>
          <c:idx val="0"/>
          <c:order val="0"/>
          <c:tx>
            <c:v>META
</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 Encuestas (2)'!$A$34:$A$37</c:f>
              <c:strCache>
                <c:ptCount val="4"/>
                <c:pt idx="0">
                  <c:v>1er Trimestre</c:v>
                </c:pt>
                <c:pt idx="1">
                  <c:v>2do Trimestre</c:v>
                </c:pt>
                <c:pt idx="2">
                  <c:v>3er Trimestre</c:v>
                </c:pt>
                <c:pt idx="3">
                  <c:v>4to Trimestre</c:v>
                </c:pt>
              </c:strCache>
            </c:strRef>
          </c:cat>
          <c:val>
            <c:numRef>
              <c:f>'SC Encuestas (2)'!$B$34:$B$37</c:f>
              <c:numCache>
                <c:formatCode>0%</c:formatCode>
                <c:ptCount val="4"/>
                <c:pt idx="0">
                  <c:v>0.9</c:v>
                </c:pt>
                <c:pt idx="1">
                  <c:v>0.9</c:v>
                </c:pt>
                <c:pt idx="2">
                  <c:v>0.9</c:v>
                </c:pt>
                <c:pt idx="3">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0A-4DD9-ABCF-3D5C3098D0EF}"/>
            </c:ext>
          </c:extLst>
        </c:ser>
        <c:ser>
          <c:idx val="1"/>
          <c:order val="1"/>
          <c:tx>
            <c:v>RESULTADO </c:v>
          </c:tx>
          <c:spPr>
            <a:solidFill>
              <a:srgbClr val="C0504D"/>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 Encuestas (2)'!$A$34:$A$37</c:f>
              <c:strCache>
                <c:ptCount val="4"/>
                <c:pt idx="0">
                  <c:v>1er Trimestre</c:v>
                </c:pt>
                <c:pt idx="1">
                  <c:v>2do Trimestre</c:v>
                </c:pt>
                <c:pt idx="2">
                  <c:v>3er Trimestre</c:v>
                </c:pt>
                <c:pt idx="3">
                  <c:v>4to Trimestre</c:v>
                </c:pt>
              </c:strCache>
            </c:strRef>
          </c:cat>
          <c:val>
            <c:numRef>
              <c:f>'SC Encuestas (2)'!$F$34:$F$37</c:f>
              <c:numCache>
                <c:formatCode>0%</c:formatCode>
                <c:ptCount val="4"/>
                <c:pt idx="0">
                  <c:v>0.99319727891156462</c:v>
                </c:pt>
                <c:pt idx="1">
                  <c:v>0.85901639344262293</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30A-4DD9-ABCF-3D5C3098D0EF}"/>
            </c:ext>
          </c:extLst>
        </c:ser>
        <c:dLbls>
          <c:showLegendKey val="0"/>
          <c:showVal val="0"/>
          <c:showCatName val="0"/>
          <c:showSerName val="0"/>
          <c:showPercent val="0"/>
          <c:showBubbleSize val="0"/>
        </c:dLbls>
        <c:gapWidth val="150"/>
        <c:axId val="85684845"/>
        <c:axId val="1711139318"/>
      </c:barChart>
      <c:catAx>
        <c:axId val="8568484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1" i="0">
                <a:solidFill>
                  <a:srgbClr val="000000"/>
                </a:solidFill>
                <a:latin typeface="+mn-lt"/>
              </a:defRPr>
            </a:pPr>
            <a:endParaRPr lang="es-CO"/>
          </a:p>
        </c:txPr>
        <c:crossAx val="1711139318"/>
        <c:crosses val="autoZero"/>
        <c:auto val="1"/>
        <c:lblAlgn val="ctr"/>
        <c:lblOffset val="100"/>
        <c:noMultiLvlLbl val="1"/>
      </c:catAx>
      <c:valAx>
        <c:axId val="171113931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5684845"/>
        <c:crosses val="autoZero"/>
        <c:crossBetween val="between"/>
      </c:valAx>
    </c:plotArea>
    <c:legend>
      <c:legendPos val="b"/>
      <c:overlay val="0"/>
      <c:txPr>
        <a:bodyPr/>
        <a:lstStyle/>
        <a:p>
          <a:pPr lvl="0">
            <a:defRPr sz="1000" b="1"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ubbleChart>
        <c:varyColors val="1"/>
        <c:ser>
          <c:idx val="0"/>
          <c:order val="0"/>
          <c:tx>
            <c:strRef>
              <c:f>'GM-Var SCI'!$F$33</c:f>
              <c:strCache>
                <c:ptCount val="1"/>
                <c:pt idx="0">
                  <c:v>RESULTADO </c:v>
                </c:pt>
              </c:strCache>
            </c:strRef>
          </c:tx>
          <c:invertIfNegative val="1"/>
          <c:dLbls>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'GM-Var SCI'!$A$34</c:f>
              <c:strCache>
                <c:ptCount val="1"/>
                <c:pt idx="0">
                  <c:v>1er sem</c:v>
                </c:pt>
              </c:strCache>
            </c:strRef>
          </c:xVal>
          <c:yVal>
            <c:numRef>
              <c:f>'GM-Var SCI'!$F$34</c:f>
              <c:numCache>
                <c:formatCode>#,##0_ ;\-#,##0\ </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0-48D5-4B21-8DE5-EBE62E8A5F60}"/>
            </c:ext>
          </c:extLst>
        </c:ser>
        <c:dLbls>
          <c:showLegendKey val="0"/>
          <c:showVal val="0"/>
          <c:showCatName val="0"/>
          <c:showSerName val="0"/>
          <c:showPercent val="0"/>
          <c:showBubbleSize val="0"/>
        </c:dLbls>
        <c:bubbleScale val="100"/>
        <c:showNegBubbles val="1"/>
        <c:axId val="1260988235"/>
        <c:axId val="758542580"/>
      </c:bubbleChart>
      <c:valAx>
        <c:axId val="1260988235"/>
        <c:scaling>
          <c:orientation val="minMax"/>
          <c:max val="4"/>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758542580"/>
        <c:crosses val="autoZero"/>
        <c:crossBetween val="midCat"/>
        <c:majorUnit val="1"/>
      </c:valAx>
      <c:valAx>
        <c:axId val="758542580"/>
        <c:scaling>
          <c:orientation val="minMax"/>
          <c:max val="2"/>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_ ;\-#,##0\ " sourceLinked="1"/>
        <c:majorTickMark val="none"/>
        <c:minorTickMark val="none"/>
        <c:tickLblPos val="nextTo"/>
        <c:spPr>
          <a:ln/>
        </c:spPr>
        <c:txPr>
          <a:bodyPr/>
          <a:lstStyle/>
          <a:p>
            <a:pPr lvl="0">
              <a:defRPr sz="900" b="0" i="0">
                <a:solidFill>
                  <a:srgbClr val="000000"/>
                </a:solidFill>
                <a:latin typeface="+mn-lt"/>
              </a:defRPr>
            </a:pPr>
            <a:endParaRPr lang="es-CO"/>
          </a:p>
        </c:txPr>
        <c:crossAx val="1260988235"/>
        <c:crosses val="autoZero"/>
        <c:crossBetween val="midCat"/>
        <c:majorUnit val="1"/>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757575"/>
                </a:solidFill>
                <a:latin typeface="+mn-lt"/>
              </a:defRPr>
            </a:pPr>
            <a:r>
              <a:rPr sz="1800" b="1" i="0">
                <a:solidFill>
                  <a:srgbClr val="757575"/>
                </a:solidFill>
                <a:latin typeface="+mn-lt"/>
              </a:rPr>
              <a:t>Indicador Cumplimiento del plan anual de auditoría
</a:t>
            </a:r>
          </a:p>
        </c:rich>
      </c:tx>
      <c:overlay val="0"/>
    </c:title>
    <c:autoTitleDeleted val="0"/>
    <c:plotArea>
      <c:layout>
        <c:manualLayout>
          <c:xMode val="edge"/>
          <c:yMode val="edge"/>
          <c:x val="0.13161400466668632"/>
          <c:y val="0.49021956087824353"/>
          <c:w val="0.79963249929952274"/>
          <c:h val="0.29252109953321703"/>
        </c:manualLayout>
      </c:layout>
      <c:barChart>
        <c:barDir val="col"/>
        <c:grouping val="clustered"/>
        <c:varyColors val="1"/>
        <c:ser>
          <c:idx val="0"/>
          <c:order val="0"/>
          <c:spPr>
            <a:solidFill>
              <a:srgbClr val="4F81BD"/>
            </a:solidFill>
            <a:ln cmpd="sng">
              <a:solidFill>
                <a:srgbClr val="000000"/>
              </a:solidFill>
            </a:ln>
          </c:spPr>
          <c:invertIfNegative val="1"/>
          <c:val>
            <c:numRef>
              <c:f>'EI plan auditoría'!$F$34:$F$35</c:f>
              <c:numCache>
                <c:formatCode>0%</c:formatCode>
                <c:ptCount val="2"/>
                <c:pt idx="0">
                  <c:v>1</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DCF-4BCF-B2C6-0D330EE184F0}"/>
            </c:ext>
          </c:extLst>
        </c:ser>
        <c:ser>
          <c:idx val="1"/>
          <c:order val="1"/>
          <c:spPr>
            <a:solidFill>
              <a:schemeClr val="accent2"/>
            </a:solidFill>
            <a:ln cmpd="sng">
              <a:solidFill>
                <a:srgbClr val="000000"/>
              </a:solidFill>
            </a:ln>
          </c:spPr>
          <c:invertIfNegative val="1"/>
          <c:val>
            <c:numRef>
              <c:f>'EI plan auditoría'!$F$34:$F$35</c:f>
              <c:numCache>
                <c:formatCode>0%</c:formatCode>
                <c:ptCount val="2"/>
                <c:pt idx="0">
                  <c:v>1</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DCF-4BCF-B2C6-0D330EE184F0}"/>
            </c:ext>
          </c:extLst>
        </c:ser>
        <c:dLbls>
          <c:showLegendKey val="0"/>
          <c:showVal val="0"/>
          <c:showCatName val="0"/>
          <c:showSerName val="0"/>
          <c:showPercent val="0"/>
          <c:showBubbleSize val="0"/>
        </c:dLbls>
        <c:gapWidth val="150"/>
        <c:axId val="521796579"/>
        <c:axId val="2045868176"/>
      </c:barChart>
      <c:catAx>
        <c:axId val="52179657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045868176"/>
        <c:crosses val="autoZero"/>
        <c:auto val="1"/>
        <c:lblAlgn val="ctr"/>
        <c:lblOffset val="100"/>
        <c:noMultiLvlLbl val="1"/>
      </c:catAx>
      <c:valAx>
        <c:axId val="204586817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521796579"/>
        <c:crosses val="autoZero"/>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'TCservid capacitados'!$A$34:$A$35</c:f>
              <c:strCache>
                <c:ptCount val="2"/>
                <c:pt idx="0">
                  <c:v>I semestre</c:v>
                </c:pt>
                <c:pt idx="1">
                  <c:v>II semestre</c:v>
                </c:pt>
              </c:strCache>
            </c:strRef>
          </c:cat>
          <c:val>
            <c:numRef>
              <c:f>'TCservid capacitados'!$C$34:$C$35</c:f>
              <c:numCache>
                <c:formatCode>General</c:formatCode>
                <c:ptCount val="2"/>
                <c:pt idx="0">
                  <c:v>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19-4940-8383-BD615A3623B7}"/>
            </c:ext>
          </c:extLst>
        </c:ser>
        <c:ser>
          <c:idx val="1"/>
          <c:order val="1"/>
          <c:tx>
            <c:v>VARIABLE 2</c:v>
          </c:tx>
          <c:spPr>
            <a:solidFill>
              <a:schemeClr val="accent2"/>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'TCservid capacitados'!$A$34:$A$35</c:f>
              <c:strCache>
                <c:ptCount val="2"/>
                <c:pt idx="0">
                  <c:v>I semestre</c:v>
                </c:pt>
                <c:pt idx="1">
                  <c:v>II semestre</c:v>
                </c:pt>
              </c:strCache>
            </c:strRef>
          </c:cat>
          <c:val>
            <c:numRef>
              <c:f>'TCservid capacitados'!$D$34:$D$35</c:f>
              <c:numCache>
                <c:formatCode>General</c:formatCode>
                <c:ptCount val="2"/>
                <c:pt idx="0">
                  <c:v>151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B19-4940-8383-BD615A3623B7}"/>
            </c:ext>
          </c:extLst>
        </c:ser>
        <c:dLbls>
          <c:showLegendKey val="0"/>
          <c:showVal val="0"/>
          <c:showCatName val="0"/>
          <c:showSerName val="0"/>
          <c:showPercent val="0"/>
          <c:showBubbleSize val="0"/>
        </c:dLbls>
        <c:gapWidth val="150"/>
        <c:axId val="1312080943"/>
        <c:axId val="1866100473"/>
      </c:barChart>
      <c:catAx>
        <c:axId val="131208094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866100473"/>
        <c:crosses val="autoZero"/>
        <c:auto val="1"/>
        <c:lblAlgn val="ctr"/>
        <c:lblOffset val="100"/>
        <c:noMultiLvlLbl val="1"/>
      </c:catAx>
      <c:valAx>
        <c:axId val="186610047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312080943"/>
        <c:crosses val="autoZero"/>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c:v>
          </c:tx>
          <c:spPr>
            <a:solidFill>
              <a:schemeClr val="accent1"/>
            </a:solidFill>
            <a:ln cmpd="sng">
              <a:solidFill>
                <a:srgbClr val="000000"/>
              </a:solidFill>
            </a:ln>
          </c:spPr>
          <c:invertIfNegative val="1"/>
          <c:cat>
            <c:strRef>
              <c:f>'TC Event autorizados'!$A$34:$A$37</c:f>
              <c:strCache>
                <c:ptCount val="4"/>
                <c:pt idx="0">
                  <c:v>I trimestre</c:v>
                </c:pt>
                <c:pt idx="1">
                  <c:v>II trimestre</c:v>
                </c:pt>
                <c:pt idx="2">
                  <c:v>III trimestre</c:v>
                </c:pt>
                <c:pt idx="3">
                  <c:v>IV trimestre</c:v>
                </c:pt>
              </c:strCache>
            </c:strRef>
          </c:cat>
          <c:val>
            <c:numRef>
              <c:f>'TC Event autorizados'!$C$34:$C$37</c:f>
              <c:numCache>
                <c:formatCode>General</c:formatCode>
                <c:ptCount val="4"/>
                <c:pt idx="0">
                  <c:v>23</c:v>
                </c:pt>
                <c:pt idx="1">
                  <c:v>72</c:v>
                </c:pt>
                <c:pt idx="2">
                  <c:v>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338-477B-ABD4-F1A1DE350EF8}"/>
            </c:ext>
          </c:extLst>
        </c:ser>
        <c:ser>
          <c:idx val="1"/>
          <c:order val="1"/>
          <c:tx>
            <c:v>VARIABLE 2</c:v>
          </c:tx>
          <c:spPr>
            <a:solidFill>
              <a:schemeClr val="accent2"/>
            </a:solidFill>
            <a:ln cmpd="sng">
              <a:solidFill>
                <a:srgbClr val="000000"/>
              </a:solidFill>
            </a:ln>
          </c:spPr>
          <c:invertIfNegative val="1"/>
          <c:cat>
            <c:strRef>
              <c:f>'TC Event autorizados'!$A$34:$A$37</c:f>
              <c:strCache>
                <c:ptCount val="4"/>
                <c:pt idx="0">
                  <c:v>I trimestre</c:v>
                </c:pt>
                <c:pt idx="1">
                  <c:v>II trimestre</c:v>
                </c:pt>
                <c:pt idx="2">
                  <c:v>III trimestre</c:v>
                </c:pt>
                <c:pt idx="3">
                  <c:v>IV trimestre</c:v>
                </c:pt>
              </c:strCache>
            </c:strRef>
          </c:cat>
          <c:val>
            <c:numRef>
              <c:f>'TC Event autorizados'!$D$34:$D$37</c:f>
              <c:numCache>
                <c:formatCode>General</c:formatCode>
                <c:ptCount val="4"/>
                <c:pt idx="0">
                  <c:v>23</c:v>
                </c:pt>
                <c:pt idx="1">
                  <c:v>72</c:v>
                </c:pt>
                <c:pt idx="2">
                  <c:v>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338-477B-ABD4-F1A1DE350EF8}"/>
            </c:ext>
          </c:extLst>
        </c:ser>
        <c:dLbls>
          <c:showLegendKey val="0"/>
          <c:showVal val="0"/>
          <c:showCatName val="0"/>
          <c:showSerName val="0"/>
          <c:showPercent val="0"/>
          <c:showBubbleSize val="0"/>
        </c:dLbls>
        <c:gapWidth val="150"/>
        <c:axId val="1782010783"/>
        <c:axId val="760294450"/>
      </c:barChart>
      <c:catAx>
        <c:axId val="178201078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60294450"/>
        <c:crosses val="autoZero"/>
        <c:auto val="1"/>
        <c:lblAlgn val="ctr"/>
        <c:lblOffset val="100"/>
        <c:noMultiLvlLbl val="1"/>
      </c:catAx>
      <c:valAx>
        <c:axId val="76029445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782010783"/>
        <c:crosses val="autoZero"/>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
Esta y apoyo otorgados</c:v>
          </c:tx>
          <c:spPr>
            <a:solidFill>
              <a:schemeClr val="accent1"/>
            </a:solidFill>
            <a:ln cmpd="sng">
              <a:solidFill>
                <a:srgbClr val="000000"/>
              </a:solidFill>
            </a:ln>
          </c:spPr>
          <c:invertIfNegative val="1"/>
          <c:cat>
            <c:strRef>
              <c:f>TCEstímulos!$A$34:$A$37</c:f>
              <c:strCache>
                <c:ptCount val="4"/>
                <c:pt idx="0">
                  <c:v>I trimestre</c:v>
                </c:pt>
                <c:pt idx="1">
                  <c:v>II trimestre</c:v>
                </c:pt>
                <c:pt idx="2">
                  <c:v>III trimestre</c:v>
                </c:pt>
                <c:pt idx="3">
                  <c:v>IV trimestre</c:v>
                </c:pt>
              </c:strCache>
            </c:strRef>
          </c:cat>
          <c:val>
            <c:numRef>
              <c:f>TCEstímulos!$C$34:$C$37</c:f>
              <c:numCache>
                <c:formatCode>General</c:formatCode>
                <c:ptCount val="4"/>
                <c:pt idx="0">
                  <c:v>0</c:v>
                </c:pt>
                <c:pt idx="1">
                  <c:v>141</c:v>
                </c:pt>
                <c:pt idx="2">
                  <c:v>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E71-4CF8-8E1B-3457C47CF40E}"/>
            </c:ext>
          </c:extLst>
        </c:ser>
        <c:ser>
          <c:idx val="1"/>
          <c:order val="1"/>
          <c:tx>
            <c:v>VARIABLE 2
Esta y apoyos proyectados</c:v>
          </c:tx>
          <c:spPr>
            <a:solidFill>
              <a:schemeClr val="accent2"/>
            </a:solidFill>
            <a:ln cmpd="sng">
              <a:solidFill>
                <a:srgbClr val="000000"/>
              </a:solidFill>
            </a:ln>
          </c:spPr>
          <c:invertIfNegative val="1"/>
          <c:cat>
            <c:strRef>
              <c:f>TCEstímulos!$A$34:$A$37</c:f>
              <c:strCache>
                <c:ptCount val="4"/>
                <c:pt idx="0">
                  <c:v>I trimestre</c:v>
                </c:pt>
                <c:pt idx="1">
                  <c:v>II trimestre</c:v>
                </c:pt>
                <c:pt idx="2">
                  <c:v>III trimestre</c:v>
                </c:pt>
                <c:pt idx="3">
                  <c:v>IV trimestre</c:v>
                </c:pt>
              </c:strCache>
            </c:strRef>
          </c:cat>
          <c:val>
            <c:numRef>
              <c:f>TCEstímulos!$D$34:$D$37</c:f>
              <c:numCache>
                <c:formatCode>General</c:formatCode>
                <c:ptCount val="4"/>
                <c:pt idx="0">
                  <c:v>0</c:v>
                </c:pt>
                <c:pt idx="1">
                  <c:v>141</c:v>
                </c:pt>
                <c:pt idx="2">
                  <c:v>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E71-4CF8-8E1B-3457C47CF40E}"/>
            </c:ext>
          </c:extLst>
        </c:ser>
        <c:dLbls>
          <c:showLegendKey val="0"/>
          <c:showVal val="0"/>
          <c:showCatName val="0"/>
          <c:showSerName val="0"/>
          <c:showPercent val="0"/>
          <c:showBubbleSize val="0"/>
        </c:dLbls>
        <c:gapWidth val="150"/>
        <c:axId val="1708798404"/>
        <c:axId val="1185504029"/>
      </c:barChart>
      <c:catAx>
        <c:axId val="170879840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85504029"/>
        <c:crosses val="autoZero"/>
        <c:auto val="1"/>
        <c:lblAlgn val="ctr"/>
        <c:lblOffset val="100"/>
        <c:noMultiLvlLbl val="1"/>
      </c:catAx>
      <c:valAx>
        <c:axId val="118550402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708798404"/>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c:v>
          </c:tx>
          <c:spPr>
            <a:solidFill>
              <a:schemeClr val="accent1"/>
            </a:solidFill>
            <a:ln cmpd="sng">
              <a:solidFill>
                <a:srgbClr val="000000"/>
              </a:solidFill>
            </a:ln>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'PN-Plan ParticipC'!$A$34:$A$35</c:f>
              <c:strCache>
                <c:ptCount val="2"/>
                <c:pt idx="0">
                  <c:v>1° Semestre</c:v>
                </c:pt>
                <c:pt idx="1">
                  <c:v>2° Semestre</c:v>
                </c:pt>
              </c:strCache>
            </c:strRef>
          </c:cat>
          <c:val>
            <c:numRef>
              <c:f>'PN-Plan ParticipC'!$C$34:$C$35</c:f>
              <c:numCache>
                <c:formatCode>General</c:formatCode>
                <c:ptCount val="2"/>
                <c:pt idx="0">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931-48BD-8B0B-58A34CE7B3C3}"/>
            </c:ext>
          </c:extLst>
        </c:ser>
        <c:ser>
          <c:idx val="1"/>
          <c:order val="1"/>
          <c:tx>
            <c:v>VARIABLE 2</c:v>
          </c:tx>
          <c:spPr>
            <a:solidFill>
              <a:schemeClr val="accent2"/>
            </a:solidFill>
            <a:ln cmpd="sng">
              <a:solidFill>
                <a:srgbClr val="000000"/>
              </a:solidFill>
            </a:ln>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'PN-Plan ParticipC'!$A$34:$A$35</c:f>
              <c:strCache>
                <c:ptCount val="2"/>
                <c:pt idx="0">
                  <c:v>1° Semestre</c:v>
                </c:pt>
                <c:pt idx="1">
                  <c:v>2° Semestre</c:v>
                </c:pt>
              </c:strCache>
            </c:strRef>
          </c:cat>
          <c:val>
            <c:numRef>
              <c:f>'PN-Plan ParticipC'!$D$34:$D$35</c:f>
              <c:numCache>
                <c:formatCode>General</c:formatCode>
                <c:ptCount val="2"/>
                <c:pt idx="0">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931-48BD-8B0B-58A34CE7B3C3}"/>
            </c:ext>
          </c:extLst>
        </c:ser>
        <c:dLbls>
          <c:showLegendKey val="0"/>
          <c:showVal val="0"/>
          <c:showCatName val="0"/>
          <c:showSerName val="0"/>
          <c:showPercent val="0"/>
          <c:showBubbleSize val="0"/>
        </c:dLbls>
        <c:gapWidth val="150"/>
        <c:axId val="49219759"/>
        <c:axId val="1104647431"/>
      </c:barChart>
      <c:catAx>
        <c:axId val="4921975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04647431"/>
        <c:crosses val="autoZero"/>
        <c:auto val="1"/>
        <c:lblAlgn val="ctr"/>
        <c:lblOffset val="100"/>
        <c:noMultiLvlLbl val="1"/>
      </c:catAx>
      <c:valAx>
        <c:axId val="1104647431"/>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spPr>
          <a:ln/>
        </c:spPr>
        <c:txPr>
          <a:bodyPr/>
          <a:lstStyle/>
          <a:p>
            <a:pPr lvl="0">
              <a:defRPr b="0">
                <a:solidFill>
                  <a:srgbClr val="000000"/>
                </a:solidFill>
                <a:latin typeface="+mn-lt"/>
              </a:defRPr>
            </a:pPr>
            <a:endParaRPr lang="es-CO"/>
          </a:p>
        </c:txPr>
        <c:crossAx val="49219759"/>
        <c:crosses val="autoZero"/>
        <c:crossBetween val="between"/>
      </c:valAx>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
Ag  y Org… beneficiados</c:v>
          </c:tx>
          <c:spPr>
            <a:solidFill>
              <a:schemeClr val="accent1"/>
            </a:solidFill>
            <a:ln cmpd="sng">
              <a:solidFill>
                <a:srgbClr val="000000"/>
              </a:solidFill>
            </a:ln>
          </c:spPr>
          <c:invertIfNegative val="1"/>
          <c:cat>
            <c:strRef>
              <c:f>'TC Agentes'!$A$35:$A$37</c:f>
              <c:strCache>
                <c:ptCount val="3"/>
                <c:pt idx="0">
                  <c:v>II trimestre</c:v>
                </c:pt>
                <c:pt idx="1">
                  <c:v>III trimestre</c:v>
                </c:pt>
                <c:pt idx="2">
                  <c:v>IV trimestre</c:v>
                </c:pt>
              </c:strCache>
            </c:strRef>
          </c:cat>
          <c:val>
            <c:numRef>
              <c:f>'TC Agentes'!$C$35:$C$37</c:f>
              <c:numCache>
                <c:formatCode>General</c:formatCode>
                <c:ptCount val="3"/>
                <c:pt idx="0">
                  <c:v>171</c:v>
                </c:pt>
                <c:pt idx="1">
                  <c:v>90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F4-4821-8C7D-05DBF424778C}"/>
            </c:ext>
          </c:extLst>
        </c:ser>
        <c:ser>
          <c:idx val="1"/>
          <c:order val="1"/>
          <c:tx>
            <c:v>VARIABLE 2
Ag  y Org… proyectados</c:v>
          </c:tx>
          <c:spPr>
            <a:solidFill>
              <a:schemeClr val="accent2"/>
            </a:solidFill>
            <a:ln cmpd="sng">
              <a:solidFill>
                <a:srgbClr val="000000"/>
              </a:solidFill>
            </a:ln>
          </c:spPr>
          <c:invertIfNegative val="1"/>
          <c:cat>
            <c:strRef>
              <c:f>'TC Agentes'!$A$35:$A$37</c:f>
              <c:strCache>
                <c:ptCount val="3"/>
                <c:pt idx="0">
                  <c:v>II trimestre</c:v>
                </c:pt>
                <c:pt idx="1">
                  <c:v>III trimestre</c:v>
                </c:pt>
                <c:pt idx="2">
                  <c:v>IV trimestre</c:v>
                </c:pt>
              </c:strCache>
            </c:strRef>
          </c:cat>
          <c:val>
            <c:numRef>
              <c:f>'TC Agentes'!$D$35:$D$37</c:f>
              <c:numCache>
                <c:formatCode>0</c:formatCode>
                <c:ptCount val="3"/>
                <c:pt idx="0" formatCode="General">
                  <c:v>171</c:v>
                </c:pt>
                <c:pt idx="1">
                  <c:v>90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2F4-4821-8C7D-05DBF424778C}"/>
            </c:ext>
          </c:extLst>
        </c:ser>
        <c:dLbls>
          <c:showLegendKey val="0"/>
          <c:showVal val="0"/>
          <c:showCatName val="0"/>
          <c:showSerName val="0"/>
          <c:showPercent val="0"/>
          <c:showBubbleSize val="0"/>
        </c:dLbls>
        <c:gapWidth val="150"/>
        <c:axId val="1637172548"/>
        <c:axId val="1514403299"/>
      </c:barChart>
      <c:catAx>
        <c:axId val="163717254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514403299"/>
        <c:crosses val="autoZero"/>
        <c:auto val="1"/>
        <c:lblAlgn val="ctr"/>
        <c:lblOffset val="100"/>
        <c:noMultiLvlLbl val="1"/>
      </c:catAx>
      <c:valAx>
        <c:axId val="151440329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637172548"/>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Porcentaje de exactitud de inventarios activos</a:t>
            </a:r>
          </a:p>
        </c:rich>
      </c:tx>
      <c:overlay val="0"/>
    </c:title>
    <c:autoTitleDeleted val="0"/>
    <c:plotArea>
      <c:layout>
        <c:manualLayout>
          <c:xMode val="edge"/>
          <c:yMode val="edge"/>
          <c:x val="7.5694663167104118E-2"/>
          <c:y val="0.17175925925925928"/>
          <c:w val="0.9020831146106737"/>
          <c:h val="0.62949292796733747"/>
        </c:manualLayout>
      </c:layout>
      <c:barChart>
        <c:barDir val="col"/>
        <c:grouping val="clustered"/>
        <c:varyColors val="1"/>
        <c:ser>
          <c:idx val="0"/>
          <c:order val="0"/>
          <c:tx>
            <c:v>VARIABLE 1</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Inventario'!$A$34:$A$36</c:f>
              <c:strCache>
                <c:ptCount val="3"/>
                <c:pt idx="0">
                  <c:v>Enero - Abril</c:v>
                </c:pt>
                <c:pt idx="1">
                  <c:v>Mayo- Agosto</c:v>
                </c:pt>
                <c:pt idx="2">
                  <c:v>Septiembre- Diciembre</c:v>
                </c:pt>
              </c:strCache>
            </c:strRef>
          </c:cat>
          <c:val>
            <c:numRef>
              <c:f>'RF Inventario'!$C$34:$C$36</c:f>
              <c:numCache>
                <c:formatCode>General</c:formatCode>
                <c:ptCount val="3"/>
                <c:pt idx="0">
                  <c:v>400</c:v>
                </c:pt>
                <c:pt idx="1">
                  <c:v>191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66-4CB0-96D7-131B2BBA9528}"/>
            </c:ext>
          </c:extLst>
        </c:ser>
        <c:ser>
          <c:idx val="1"/>
          <c:order val="1"/>
          <c:tx>
            <c:v>VARIABLE 2</c:v>
          </c:tx>
          <c:spPr>
            <a:solidFill>
              <a:srgbClr val="9BBB59"/>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Inventario'!$A$34:$A$36</c:f>
              <c:strCache>
                <c:ptCount val="3"/>
                <c:pt idx="0">
                  <c:v>Enero - Abril</c:v>
                </c:pt>
                <c:pt idx="1">
                  <c:v>Mayo- Agosto</c:v>
                </c:pt>
                <c:pt idx="2">
                  <c:v>Septiembre- Diciembre</c:v>
                </c:pt>
              </c:strCache>
            </c:strRef>
          </c:cat>
          <c:val>
            <c:numRef>
              <c:f>'RF Inventario'!$D$34:$D$36</c:f>
              <c:numCache>
                <c:formatCode>General</c:formatCode>
                <c:ptCount val="3"/>
                <c:pt idx="0">
                  <c:v>404</c:v>
                </c:pt>
                <c:pt idx="1">
                  <c:v>194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B66-4CB0-96D7-131B2BBA9528}"/>
            </c:ext>
          </c:extLst>
        </c:ser>
        <c:dLbls>
          <c:showLegendKey val="0"/>
          <c:showVal val="0"/>
          <c:showCatName val="0"/>
          <c:showSerName val="0"/>
          <c:showPercent val="0"/>
          <c:showBubbleSize val="0"/>
        </c:dLbls>
        <c:gapWidth val="150"/>
        <c:axId val="1808786916"/>
        <c:axId val="1501317256"/>
      </c:barChart>
      <c:catAx>
        <c:axId val="18087869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501317256"/>
        <c:crosses val="autoZero"/>
        <c:auto val="1"/>
        <c:lblAlgn val="ctr"/>
        <c:lblOffset val="100"/>
        <c:noMultiLvlLbl val="1"/>
      </c:catAx>
      <c:valAx>
        <c:axId val="15013172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808786916"/>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Porcentaje de cumplimiento de Cronograma de Mantenimiento</a:t>
            </a:r>
          </a:p>
        </c:rich>
      </c:tx>
      <c:overlay val="0"/>
    </c:title>
    <c:autoTitleDeleted val="0"/>
    <c:plotArea>
      <c:layout/>
      <c:barChart>
        <c:barDir val="col"/>
        <c:grouping val="clustered"/>
        <c:varyColors val="1"/>
        <c:ser>
          <c:idx val="0"/>
          <c:order val="0"/>
          <c:tx>
            <c:v>VARIABLE 1</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MantoInfraes'!$A$34:$A$37</c:f>
              <c:strCache>
                <c:ptCount val="4"/>
                <c:pt idx="0">
                  <c:v>1°Trim
</c:v>
                </c:pt>
                <c:pt idx="1">
                  <c:v>2°Trim</c:v>
                </c:pt>
                <c:pt idx="2">
                  <c:v>3°Trim</c:v>
                </c:pt>
                <c:pt idx="3">
                  <c:v>4°Trim</c:v>
                </c:pt>
              </c:strCache>
            </c:strRef>
          </c:cat>
          <c:val>
            <c:numRef>
              <c:f>'RF MantoInfraes'!$C$34:$C$37</c:f>
              <c:numCache>
                <c:formatCode>General</c:formatCode>
                <c:ptCount val="4"/>
                <c:pt idx="0">
                  <c:v>14</c:v>
                </c:pt>
                <c:pt idx="1">
                  <c:v>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D1A-45FD-9300-D83BDD5C8DEE}"/>
            </c:ext>
          </c:extLst>
        </c:ser>
        <c:ser>
          <c:idx val="1"/>
          <c:order val="1"/>
          <c:tx>
            <c:v>VARIABLE 2</c:v>
          </c:tx>
          <c:spPr>
            <a:solidFill>
              <a:srgbClr val="9BBB59"/>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MantoInfraes'!$A$34:$A$37</c:f>
              <c:strCache>
                <c:ptCount val="4"/>
                <c:pt idx="0">
                  <c:v>1°Trim
</c:v>
                </c:pt>
                <c:pt idx="1">
                  <c:v>2°Trim</c:v>
                </c:pt>
                <c:pt idx="2">
                  <c:v>3°Trim</c:v>
                </c:pt>
                <c:pt idx="3">
                  <c:v>4°Trim</c:v>
                </c:pt>
              </c:strCache>
            </c:strRef>
          </c:cat>
          <c:val>
            <c:numRef>
              <c:f>'RF MantoInfraes'!$D$34:$D$37</c:f>
              <c:numCache>
                <c:formatCode>General</c:formatCode>
                <c:ptCount val="4"/>
                <c:pt idx="0">
                  <c:v>14</c:v>
                </c:pt>
                <c:pt idx="1">
                  <c:v>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D1A-45FD-9300-D83BDD5C8DEE}"/>
            </c:ext>
          </c:extLst>
        </c:ser>
        <c:dLbls>
          <c:showLegendKey val="0"/>
          <c:showVal val="0"/>
          <c:showCatName val="0"/>
          <c:showSerName val="0"/>
          <c:showPercent val="0"/>
          <c:showBubbleSize val="0"/>
        </c:dLbls>
        <c:gapWidth val="150"/>
        <c:axId val="2040319881"/>
        <c:axId val="1017402645"/>
      </c:barChart>
      <c:catAx>
        <c:axId val="204031988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17402645"/>
        <c:crosses val="autoZero"/>
        <c:auto val="1"/>
        <c:lblAlgn val="ctr"/>
        <c:lblOffset val="100"/>
        <c:noMultiLvlLbl val="1"/>
      </c:catAx>
      <c:valAx>
        <c:axId val="101740264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2040319881"/>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Porcentaje de cumplimiento del Plan de acción PIGA</a:t>
            </a:r>
          </a:p>
        </c:rich>
      </c:tx>
      <c:overlay val="0"/>
    </c:title>
    <c:autoTitleDeleted val="0"/>
    <c:plotArea>
      <c:layout/>
      <c:barChart>
        <c:barDir val="col"/>
        <c:grouping val="clustered"/>
        <c:varyColors val="1"/>
        <c:ser>
          <c:idx val="0"/>
          <c:order val="0"/>
          <c:tx>
            <c:v>VARIABLE 1
Ejecutadas</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RF plan PIGA'!$A$34:$A$37</c:f>
              <c:strCache>
                <c:ptCount val="4"/>
                <c:pt idx="0">
                  <c:v>1°Trim
</c:v>
                </c:pt>
                <c:pt idx="1">
                  <c:v>2°Trim</c:v>
                </c:pt>
                <c:pt idx="2">
                  <c:v>3°Trim</c:v>
                </c:pt>
                <c:pt idx="3">
                  <c:v>4°Trim</c:v>
                </c:pt>
              </c:strCache>
            </c:strRef>
          </c:cat>
          <c:val>
            <c:numRef>
              <c:f>' RF plan PIGA'!$C$34:$C$37</c:f>
              <c:numCache>
                <c:formatCode>General</c:formatCode>
                <c:ptCount val="4"/>
                <c:pt idx="0">
                  <c:v>12</c:v>
                </c:pt>
                <c:pt idx="1">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D8A-4EE1-A0BC-F62931E2B0D0}"/>
            </c:ext>
          </c:extLst>
        </c:ser>
        <c:ser>
          <c:idx val="1"/>
          <c:order val="1"/>
          <c:tx>
            <c:v>VARIABLE 2
Programadas</c:v>
          </c:tx>
          <c:spPr>
            <a:solidFill>
              <a:srgbClr val="8064A2"/>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RF plan PIGA'!$A$34:$A$37</c:f>
              <c:strCache>
                <c:ptCount val="4"/>
                <c:pt idx="0">
                  <c:v>1°Trim
</c:v>
                </c:pt>
                <c:pt idx="1">
                  <c:v>2°Trim</c:v>
                </c:pt>
                <c:pt idx="2">
                  <c:v>3°Trim</c:v>
                </c:pt>
                <c:pt idx="3">
                  <c:v>4°Trim</c:v>
                </c:pt>
              </c:strCache>
            </c:strRef>
          </c:cat>
          <c:val>
            <c:numRef>
              <c:f>' RF plan PIGA'!$D$34:$D$37</c:f>
              <c:numCache>
                <c:formatCode>General</c:formatCode>
                <c:ptCount val="4"/>
                <c:pt idx="0">
                  <c:v>12</c:v>
                </c:pt>
                <c:pt idx="1">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D8A-4EE1-A0BC-F62931E2B0D0}"/>
            </c:ext>
          </c:extLst>
        </c:ser>
        <c:dLbls>
          <c:showLegendKey val="0"/>
          <c:showVal val="0"/>
          <c:showCatName val="0"/>
          <c:showSerName val="0"/>
          <c:showPercent val="0"/>
          <c:showBubbleSize val="0"/>
        </c:dLbls>
        <c:gapWidth val="150"/>
        <c:axId val="1706091372"/>
        <c:axId val="58297927"/>
      </c:barChart>
      <c:catAx>
        <c:axId val="170609137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58297927"/>
        <c:crosses val="autoZero"/>
        <c:auto val="1"/>
        <c:lblAlgn val="ctr"/>
        <c:lblOffset val="100"/>
        <c:noMultiLvlLbl val="1"/>
      </c:catAx>
      <c:valAx>
        <c:axId val="5829792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70609137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Porcentaje de residuos sólidos aprovechables</a:t>
            </a:r>
          </a:p>
        </c:rich>
      </c:tx>
      <c:overlay val="0"/>
    </c:title>
    <c:autoTitleDeleted val="0"/>
    <c:plotArea>
      <c:layout/>
      <c:barChart>
        <c:barDir val="col"/>
        <c:grouping val="clustered"/>
        <c:varyColors val="1"/>
        <c:ser>
          <c:idx val="0"/>
          <c:order val="0"/>
          <c:tx>
            <c:v>VARIABLE 1 -  residuos periodo actual</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residuos aprov'!$A$34:$A$37</c:f>
              <c:strCache>
                <c:ptCount val="4"/>
                <c:pt idx="0">
                  <c:v>1o trimestre</c:v>
                </c:pt>
                <c:pt idx="1">
                  <c:v>2o trimestre</c:v>
                </c:pt>
                <c:pt idx="2">
                  <c:v>3o trimestre</c:v>
                </c:pt>
                <c:pt idx="3">
                  <c:v>4o trimestre</c:v>
                </c:pt>
              </c:strCache>
            </c:strRef>
          </c:cat>
          <c:val>
            <c:numRef>
              <c:f>'RF residuos aprov'!$C$34:$C$37</c:f>
              <c:numCache>
                <c:formatCode>0.00</c:formatCode>
                <c:ptCount val="4"/>
                <c:pt idx="0">
                  <c:v>180.44</c:v>
                </c:pt>
                <c:pt idx="1">
                  <c:v>230.3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931-4E4A-ADF4-E54840A911A2}"/>
            </c:ext>
          </c:extLst>
        </c:ser>
        <c:ser>
          <c:idx val="1"/>
          <c:order val="1"/>
          <c:tx>
            <c:v>VARIABLE 2 y 3 residuos periodo anterior</c:v>
          </c:tx>
          <c:spPr>
            <a:solidFill>
              <a:srgbClr val="C0504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residuos aprov'!$A$34:$A$37</c:f>
              <c:strCache>
                <c:ptCount val="4"/>
                <c:pt idx="0">
                  <c:v>1o trimestre</c:v>
                </c:pt>
                <c:pt idx="1">
                  <c:v>2o trimestre</c:v>
                </c:pt>
                <c:pt idx="2">
                  <c:v>3o trimestre</c:v>
                </c:pt>
                <c:pt idx="3">
                  <c:v>4o trimestre</c:v>
                </c:pt>
              </c:strCache>
            </c:strRef>
          </c:cat>
          <c:val>
            <c:numRef>
              <c:f>'RF residuos aprov'!$D$34:$D$37</c:f>
              <c:numCache>
                <c:formatCode>0.00</c:formatCode>
                <c:ptCount val="4"/>
                <c:pt idx="0">
                  <c:v>180.44</c:v>
                </c:pt>
                <c:pt idx="1">
                  <c:v>230.3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931-4E4A-ADF4-E54840A911A2}"/>
            </c:ext>
          </c:extLst>
        </c:ser>
        <c:dLbls>
          <c:showLegendKey val="0"/>
          <c:showVal val="0"/>
          <c:showCatName val="0"/>
          <c:showSerName val="0"/>
          <c:showPercent val="0"/>
          <c:showBubbleSize val="0"/>
        </c:dLbls>
        <c:gapWidth val="150"/>
        <c:axId val="542310543"/>
        <c:axId val="1832969402"/>
      </c:barChart>
      <c:catAx>
        <c:axId val="54231054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832969402"/>
        <c:crosses val="autoZero"/>
        <c:auto val="1"/>
        <c:lblAlgn val="ctr"/>
        <c:lblOffset val="100"/>
        <c:noMultiLvlLbl val="1"/>
      </c:catAx>
      <c:valAx>
        <c:axId val="183296940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CO"/>
          </a:p>
        </c:txPr>
        <c:crossAx val="542310543"/>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i="0">
                <a:solidFill>
                  <a:srgbClr val="000000"/>
                </a:solidFill>
                <a:latin typeface="sans-serif"/>
              </a:defRPr>
            </a:pPr>
            <a:r>
              <a:rPr b="0" i="0">
                <a:solidFill>
                  <a:srgbClr val="000000"/>
                </a:solidFill>
                <a:latin typeface="sans-serif"/>
              </a:rPr>
              <a:t>Porcentaje de Instrumentos Archivísticos adoptados en la entidad </a:t>
            </a:r>
          </a:p>
        </c:rich>
      </c:tx>
      <c:overlay val="0"/>
    </c:title>
    <c:autoTitleDeleted val="0"/>
    <c:plotArea>
      <c:layout/>
      <c:barChart>
        <c:barDir val="col"/>
        <c:grouping val="clustered"/>
        <c:varyColors val="1"/>
        <c:ser>
          <c:idx val="0"/>
          <c:order val="0"/>
          <c:tx>
            <c:v>META
</c:v>
          </c:tx>
          <c:spPr>
            <a:solidFill>
              <a:srgbClr val="4F81BD"/>
            </a:solidFill>
            <a:ln cmpd="sng">
              <a:solidFill>
                <a:srgbClr val="000000"/>
              </a:solidFill>
            </a:ln>
          </c:spPr>
          <c:invertIfNegative val="1"/>
          <c:dLbls>
            <c:spPr>
              <a:noFill/>
              <a:ln>
                <a:noFill/>
              </a:ln>
              <a:effectLst/>
            </c:spPr>
            <c:txPr>
              <a:bodyPr/>
              <a:lstStyle/>
              <a:p>
                <a:pPr lvl="0">
                  <a:defRPr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 INSTRUMENTOS (2)'!$A$34:$A$35</c:f>
              <c:strCache>
                <c:ptCount val="2"/>
                <c:pt idx="0">
                  <c:v>I Semestre</c:v>
                </c:pt>
                <c:pt idx="1">
                  <c:v>II Semestre</c:v>
                </c:pt>
              </c:strCache>
            </c:strRef>
          </c:cat>
          <c:val>
            <c:numRef>
              <c:f>'GD- INSTRUMENTOS (2)'!$B$34:$B$35</c:f>
              <c:numCache>
                <c:formatCode>0%</c:formatCode>
                <c:ptCount val="2"/>
                <c:pt idx="0">
                  <c:v>1</c:v>
                </c:pt>
                <c:pt idx="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201-489D-B749-D6572D146F2E}"/>
            </c:ext>
          </c:extLst>
        </c:ser>
        <c:ser>
          <c:idx val="1"/>
          <c:order val="1"/>
          <c:tx>
            <c:v>RESULTADO </c:v>
          </c:tx>
          <c:spPr>
            <a:solidFill>
              <a:srgbClr val="C0504D"/>
            </a:solidFill>
            <a:ln cmpd="sng">
              <a:solidFill>
                <a:srgbClr val="000000"/>
              </a:solidFill>
            </a:ln>
          </c:spPr>
          <c:invertIfNegative val="1"/>
          <c:dLbls>
            <c:spPr>
              <a:noFill/>
              <a:ln>
                <a:noFill/>
              </a:ln>
              <a:effectLst/>
            </c:spPr>
            <c:txPr>
              <a:bodyPr/>
              <a:lstStyle/>
              <a:p>
                <a:pPr lvl="0">
                  <a:defRPr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 INSTRUMENTOS (2)'!$A$34:$A$35</c:f>
              <c:strCache>
                <c:ptCount val="2"/>
                <c:pt idx="0">
                  <c:v>I Semestre</c:v>
                </c:pt>
                <c:pt idx="1">
                  <c:v>II Semestre</c:v>
                </c:pt>
              </c:strCache>
            </c:strRef>
          </c:cat>
          <c:val>
            <c:numRef>
              <c:f>'GD- INSTRUMENTOS (2)'!$F$34:$F$35</c:f>
              <c:numCache>
                <c:formatCode>0.0%</c:formatCode>
                <c:ptCount val="2"/>
                <c:pt idx="0">
                  <c:v>0.9</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201-489D-B749-D6572D146F2E}"/>
            </c:ext>
          </c:extLst>
        </c:ser>
        <c:dLbls>
          <c:showLegendKey val="0"/>
          <c:showVal val="0"/>
          <c:showCatName val="0"/>
          <c:showSerName val="0"/>
          <c:showPercent val="0"/>
          <c:showBubbleSize val="0"/>
        </c:dLbls>
        <c:gapWidth val="150"/>
        <c:axId val="467284130"/>
        <c:axId val="2144265919"/>
      </c:barChart>
      <c:catAx>
        <c:axId val="46728413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144265919"/>
        <c:crosses val="autoZero"/>
        <c:auto val="1"/>
        <c:lblAlgn val="ctr"/>
        <c:lblOffset val="100"/>
        <c:noMultiLvlLbl val="1"/>
      </c:catAx>
      <c:valAx>
        <c:axId val="21442659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467284130"/>
        <c:crosses val="autoZero"/>
        <c:crossBetween val="between"/>
      </c:valAx>
    </c:plotArea>
    <c:legend>
      <c:legendPos val="b"/>
      <c:overlay val="0"/>
      <c:txPr>
        <a:bodyPr/>
        <a:lstStyle/>
        <a:p>
          <a:pPr lvl="0">
            <a:defRPr sz="1000" b="0" i="0">
              <a:solidFill>
                <a:srgbClr val="000000"/>
              </a:solidFill>
              <a:latin typeface="sans-serif"/>
            </a:defRPr>
          </a:pPr>
          <a:endParaRPr lang="es-CO"/>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i="0">
                <a:solidFill>
                  <a:srgbClr val="000000"/>
                </a:solidFill>
                <a:latin typeface="+mn-lt"/>
              </a:defRPr>
            </a:pPr>
            <a:r>
              <a:rPr b="0" i="0">
                <a:solidFill>
                  <a:srgbClr val="000000"/>
                </a:solidFill>
                <a:latin typeface="+mn-lt"/>
              </a:rPr>
              <a:t>Porcentaje de cumplimiento de las actividades programadas por vigencia establecidas en el Plan Institucional de Archivos
</a:t>
            </a:r>
          </a:p>
        </c:rich>
      </c:tx>
      <c:layout>
        <c:manualLayout>
          <c:xMode val="edge"/>
          <c:yMode val="edge"/>
          <c:x val="3.0916666666666669E-2"/>
          <c:y val="4.4609164420485174E-2"/>
        </c:manualLayout>
      </c:layout>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dLbls>
            <c:spPr>
              <a:noFill/>
              <a:ln>
                <a:noFill/>
              </a:ln>
              <a:effectLst/>
            </c:spPr>
            <c:txPr>
              <a:bodyPr/>
              <a:lstStyle/>
              <a:p>
                <a:pPr lvl="0">
                  <a:defRPr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 cumplimientoPinar (2)'!$A$34:$A$37</c:f>
              <c:strCache>
                <c:ptCount val="4"/>
                <c:pt idx="0">
                  <c:v>1 Trimestre</c:v>
                </c:pt>
                <c:pt idx="1">
                  <c:v>2 Trimestre</c:v>
                </c:pt>
                <c:pt idx="2">
                  <c:v>3 Trimestre</c:v>
                </c:pt>
                <c:pt idx="3">
                  <c:v>4 Trimestre</c:v>
                </c:pt>
              </c:strCache>
            </c:strRef>
          </c:cat>
          <c:val>
            <c:numRef>
              <c:f>'GD% cumplimientoPinar (2)'!$B$34:$B$37</c:f>
              <c:numCache>
                <c:formatCode>0%</c:formatCode>
                <c:ptCount val="4"/>
                <c:pt idx="0">
                  <c:v>0.9</c:v>
                </c:pt>
                <c:pt idx="1">
                  <c:v>0.9</c:v>
                </c:pt>
                <c:pt idx="2">
                  <c:v>0.9</c:v>
                </c:pt>
                <c:pt idx="3">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D1A-4611-A0F0-CF881115E8F4}"/>
            </c:ext>
          </c:extLst>
        </c:ser>
        <c:ser>
          <c:idx val="1"/>
          <c:order val="1"/>
          <c:tx>
            <c:v>Resultado</c:v>
          </c:tx>
          <c:spPr>
            <a:solidFill>
              <a:srgbClr val="C0504D"/>
            </a:solidFill>
            <a:ln cmpd="sng">
              <a:solidFill>
                <a:srgbClr val="000000"/>
              </a:solidFill>
            </a:ln>
          </c:spPr>
          <c:invertIfNegative val="1"/>
          <c:dLbls>
            <c:spPr>
              <a:noFill/>
              <a:ln>
                <a:noFill/>
              </a:ln>
              <a:effectLst/>
            </c:spPr>
            <c:txPr>
              <a:bodyPr/>
              <a:lstStyle/>
              <a:p>
                <a:pPr lvl="0">
                  <a:defRPr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 cumplimientoPinar (2)'!$A$34:$A$37</c:f>
              <c:strCache>
                <c:ptCount val="4"/>
                <c:pt idx="0">
                  <c:v>1 Trimestre</c:v>
                </c:pt>
                <c:pt idx="1">
                  <c:v>2 Trimestre</c:v>
                </c:pt>
                <c:pt idx="2">
                  <c:v>3 Trimestre</c:v>
                </c:pt>
                <c:pt idx="3">
                  <c:v>4 Trimestre</c:v>
                </c:pt>
              </c:strCache>
            </c:strRef>
          </c:cat>
          <c:val>
            <c:numRef>
              <c:f>'GD% cumplimientoPinar (2)'!$F$34:$F$37</c:f>
              <c:numCache>
                <c:formatCode>0%</c:formatCode>
                <c:ptCount val="4"/>
                <c:pt idx="0">
                  <c:v>1</c:v>
                </c:pt>
                <c:pt idx="1">
                  <c:v>1</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D1A-4611-A0F0-CF881115E8F4}"/>
            </c:ext>
          </c:extLst>
        </c:ser>
        <c:dLbls>
          <c:showLegendKey val="0"/>
          <c:showVal val="0"/>
          <c:showCatName val="0"/>
          <c:showSerName val="0"/>
          <c:showPercent val="0"/>
          <c:showBubbleSize val="0"/>
        </c:dLbls>
        <c:gapWidth val="150"/>
        <c:axId val="692763736"/>
        <c:axId val="1120621102"/>
      </c:barChart>
      <c:catAx>
        <c:axId val="6927637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120621102"/>
        <c:crosses val="autoZero"/>
        <c:auto val="1"/>
        <c:lblAlgn val="ctr"/>
        <c:lblOffset val="100"/>
        <c:noMultiLvlLbl val="1"/>
      </c:catAx>
      <c:valAx>
        <c:axId val="11206211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692763736"/>
        <c:crosses val="autoZero"/>
        <c:crossBetween val="between"/>
      </c:valAx>
    </c:plotArea>
    <c:legend>
      <c:legendPos val="b"/>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cat>
            <c:strRef>
              <c:f>'TIC Disp infra   (2)'!$A$34:$A$37</c:f>
              <c:strCache>
                <c:ptCount val="4"/>
                <c:pt idx="0">
                  <c:v>1°Trim
</c:v>
                </c:pt>
                <c:pt idx="1">
                  <c:v>2°Trim</c:v>
                </c:pt>
                <c:pt idx="2">
                  <c:v>3°Trim</c:v>
                </c:pt>
                <c:pt idx="3">
                  <c:v>4°Trim</c:v>
                </c:pt>
              </c:strCache>
            </c:strRef>
          </c:cat>
          <c:val>
            <c:numRef>
              <c:f>'TIC Disp infra   (2)'!$F$34:$F$37</c:f>
              <c:numCache>
                <c:formatCode>0%</c:formatCode>
                <c:ptCount val="4"/>
                <c:pt idx="0">
                  <c:v>0.91512468913276601</c:v>
                </c:pt>
                <c:pt idx="1">
                  <c:v>0.904173036117639</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DD8-47AD-AE13-B3937C40043A}"/>
            </c:ext>
          </c:extLst>
        </c:ser>
        <c:dLbls>
          <c:showLegendKey val="0"/>
          <c:showVal val="0"/>
          <c:showCatName val="0"/>
          <c:showSerName val="0"/>
          <c:showPercent val="0"/>
          <c:showBubbleSize val="0"/>
        </c:dLbls>
        <c:gapWidth val="150"/>
        <c:axId val="2146686126"/>
        <c:axId val="218103604"/>
      </c:barChart>
      <c:catAx>
        <c:axId val="214668612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18103604"/>
        <c:crosses val="autoZero"/>
        <c:auto val="1"/>
        <c:lblAlgn val="ctr"/>
        <c:lblOffset val="100"/>
        <c:noMultiLvlLbl val="1"/>
      </c:catAx>
      <c:valAx>
        <c:axId val="2181036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146686126"/>
        <c:crosses val="autoZero"/>
        <c:crossBetween val="between"/>
      </c:valAx>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Porcentaje de mantenimiento de infraestructura tecnológica</a:t>
            </a:r>
          </a:p>
        </c:rich>
      </c:tx>
      <c:overlay val="0"/>
    </c:title>
    <c:autoTitleDeleted val="0"/>
    <c:plotArea>
      <c:layout/>
      <c:barChart>
        <c:barDir val="col"/>
        <c:grouping val="clustered"/>
        <c:varyColors val="1"/>
        <c:ser>
          <c:idx val="0"/>
          <c:order val="0"/>
          <c:tx>
            <c:v>RESULTADO </c:v>
          </c:tx>
          <c:spPr>
            <a:solidFill>
              <a:srgbClr val="4F81BD"/>
            </a:solidFill>
            <a:ln cmpd="sng">
              <a:solidFill>
                <a:srgbClr val="000000"/>
              </a:solidFill>
            </a:ln>
          </c:spPr>
          <c:invertIfNegative val="1"/>
          <c:cat>
            <c:strRef>
              <c:f>'TIC_Mtto InfTec (2)'!$A$34:$A$35</c:f>
              <c:strCache>
                <c:ptCount val="2"/>
                <c:pt idx="0">
                  <c:v>1o sem</c:v>
                </c:pt>
                <c:pt idx="1">
                  <c:v>2o sem</c:v>
                </c:pt>
              </c:strCache>
            </c:strRef>
          </c:cat>
          <c:val>
            <c:numRef>
              <c:f>'TIC_Mtto InfTec (2)'!$F$34:$F$35</c:f>
              <c:numCache>
                <c:formatCode>0%</c:formatCode>
                <c:ptCount val="2"/>
                <c:pt idx="0">
                  <c:v>1</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63-4CD6-97C6-F564BF49BBCA}"/>
            </c:ext>
          </c:extLst>
        </c:ser>
        <c:dLbls>
          <c:showLegendKey val="0"/>
          <c:showVal val="0"/>
          <c:showCatName val="0"/>
          <c:showSerName val="0"/>
          <c:showPercent val="0"/>
          <c:showBubbleSize val="0"/>
        </c:dLbls>
        <c:gapWidth val="150"/>
        <c:axId val="1484872281"/>
        <c:axId val="1316447949"/>
      </c:barChart>
      <c:catAx>
        <c:axId val="148487228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316447949"/>
        <c:crosses val="autoZero"/>
        <c:auto val="1"/>
        <c:lblAlgn val="ctr"/>
        <c:lblOffset val="100"/>
        <c:noMultiLvlLbl val="1"/>
      </c:catAx>
      <c:valAx>
        <c:axId val="1316447949"/>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1484872281"/>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F81BD"/>
            </a:solidFill>
            <a:ln cmpd="sng">
              <a:solidFill>
                <a:srgbClr val="000000"/>
              </a:solidFill>
            </a:ln>
          </c:spPr>
          <c:invertIfNegative val="1"/>
          <c:cat>
            <c:strRef>
              <c:f>'TIC AtenOp (2)'!$A$34:$A$45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'TIC AtenOp (2)'!$F$34:$F$45</c:f>
              <c:numCache>
                <c:formatCode>0%</c:formatCode>
                <c:ptCount val="12"/>
                <c:pt idx="0">
                  <c:v>0.84285714285714286</c:v>
                </c:pt>
                <c:pt idx="1">
                  <c:v>0.9826086956521739</c:v>
                </c:pt>
                <c:pt idx="2">
                  <c:v>0.7831325301204819</c:v>
                </c:pt>
                <c:pt idx="3">
                  <c:v>0.8529411764705882</c:v>
                </c:pt>
                <c:pt idx="4">
                  <c:v>0.72857142857142854</c:v>
                </c:pt>
                <c:pt idx="5">
                  <c:v>0.9859154929577465</c:v>
                </c:pt>
                <c:pt idx="6">
                  <c:v>0.85925925925925928</c:v>
                </c:pt>
                <c:pt idx="7">
                  <c:v>0.89130434782608692</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B06-463D-8463-29E1B1D611C1}"/>
            </c:ext>
          </c:extLst>
        </c:ser>
        <c:dLbls>
          <c:showLegendKey val="0"/>
          <c:showVal val="0"/>
          <c:showCatName val="0"/>
          <c:showSerName val="0"/>
          <c:showPercent val="0"/>
          <c:showBubbleSize val="0"/>
        </c:dLbls>
        <c:gapWidth val="150"/>
        <c:axId val="793015628"/>
        <c:axId val="146311365"/>
      </c:barChart>
      <c:catAx>
        <c:axId val="79301562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46311365"/>
        <c:crosses val="autoZero"/>
        <c:auto val="1"/>
        <c:lblAlgn val="ctr"/>
        <c:lblOffset val="100"/>
        <c:noMultiLvlLbl val="1"/>
      </c:catAx>
      <c:valAx>
        <c:axId val="146311365"/>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793015628"/>
        <c:crosses val="autoZero"/>
        <c:crossBetween val="between"/>
      </c:valAx>
    </c:plotArea>
    <c:legend>
      <c:legendPos val="r"/>
      <c:overlay val="0"/>
      <c:txPr>
        <a:bodyPr/>
        <a:lstStyle/>
        <a:p>
          <a:pPr lvl="0">
            <a:defRPr b="0" i="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'PN-PTEP'!$A$34:$A$36</c:f>
              <c:strCache>
                <c:ptCount val="3"/>
                <c:pt idx="0">
                  <c:v>1° Cuatrim</c:v>
                </c:pt>
                <c:pt idx="1">
                  <c:v>2° Cuatrim</c:v>
                </c:pt>
                <c:pt idx="2">
                  <c:v>3° Cuatrim</c:v>
                </c:pt>
              </c:strCache>
            </c:strRef>
          </c:cat>
          <c:val>
            <c:numRef>
              <c:f>'PN-PTEP'!$F$34:$F$36</c:f>
              <c:numCache>
                <c:formatCode>0</c:formatCode>
                <c:ptCount val="3"/>
                <c:pt idx="0">
                  <c:v>100</c:v>
                </c:pt>
                <c:pt idx="1">
                  <c:v>94.444444444444443</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F92-4209-9AB6-1B11A33B7D3A}"/>
            </c:ext>
          </c:extLst>
        </c:ser>
        <c:dLbls>
          <c:showLegendKey val="0"/>
          <c:showVal val="0"/>
          <c:showCatName val="0"/>
          <c:showSerName val="0"/>
          <c:showPercent val="0"/>
          <c:showBubbleSize val="0"/>
        </c:dLbls>
        <c:gapWidth val="150"/>
        <c:axId val="1970120808"/>
        <c:axId val="1148561586"/>
      </c:barChart>
      <c:catAx>
        <c:axId val="197012080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48561586"/>
        <c:crosses val="autoZero"/>
        <c:auto val="1"/>
        <c:lblAlgn val="ctr"/>
        <c:lblOffset val="100"/>
        <c:noMultiLvlLbl val="1"/>
      </c:catAx>
      <c:valAx>
        <c:axId val="114856158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970120808"/>
        <c:crosses val="autoZero"/>
        <c:crossBetween val="between"/>
      </c:valAx>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Promedio de días en la presentación de informes financieros </a:t>
            </a:r>
          </a:p>
        </c:rich>
      </c:tx>
      <c:overlay val="0"/>
    </c:title>
    <c:autoTitleDeleted val="0"/>
    <c:plotArea>
      <c:layout/>
      <c:barChart>
        <c:barDir val="col"/>
        <c:grouping val="clustered"/>
        <c:varyColors val="1"/>
        <c:ser>
          <c:idx val="0"/>
          <c:order val="0"/>
          <c:tx>
            <c:v>RESULTADO </c:v>
          </c:tx>
          <c:spPr>
            <a:solidFill>
              <a:srgbClr val="666699"/>
            </a:solidFill>
            <a:ln cmpd="sng">
              <a:solidFill>
                <a:srgbClr val="000000"/>
              </a:solidFill>
            </a:ln>
          </c:spPr>
          <c:invertIfNegative val="1"/>
          <c:cat>
            <c:strRef>
              <c:f>'GF Informes (2)'!$A$34:$A$45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'GF Informes (2)'!$F$34:$F$45</c:f>
              <c:numCache>
                <c:formatCode>0%</c:formatCode>
                <c:ptCount val="12"/>
                <c:pt idx="0">
                  <c:v>1</c:v>
                </c:pt>
                <c:pt idx="1">
                  <c:v>1</c:v>
                </c:pt>
                <c:pt idx="2">
                  <c:v>1</c:v>
                </c:pt>
                <c:pt idx="3">
                  <c:v>1</c:v>
                </c:pt>
                <c:pt idx="4">
                  <c:v>1</c:v>
                </c:pt>
                <c:pt idx="5">
                  <c:v>1</c:v>
                </c:pt>
                <c:pt idx="6">
                  <c:v>1</c:v>
                </c:pt>
                <c:pt idx="7">
                  <c:v>1</c:v>
                </c:pt>
                <c:pt idx="8" formatCode="0.0">
                  <c:v>0</c:v>
                </c:pt>
                <c:pt idx="9" formatCode="0.0">
                  <c:v>0</c:v>
                </c:pt>
                <c:pt idx="10" formatCode="0.0">
                  <c:v>0</c:v>
                </c:pt>
                <c:pt idx="11"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1A4-4282-8D4C-6F7B37D3E3D6}"/>
            </c:ext>
          </c:extLst>
        </c:ser>
        <c:dLbls>
          <c:showLegendKey val="0"/>
          <c:showVal val="0"/>
          <c:showCatName val="0"/>
          <c:showSerName val="0"/>
          <c:showPercent val="0"/>
          <c:showBubbleSize val="0"/>
        </c:dLbls>
        <c:gapWidth val="150"/>
        <c:axId val="99245834"/>
        <c:axId val="743976410"/>
      </c:barChart>
      <c:catAx>
        <c:axId val="9924583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743976410"/>
        <c:crosses val="autoZero"/>
        <c:auto val="1"/>
        <c:lblAlgn val="ctr"/>
        <c:lblOffset val="100"/>
        <c:noMultiLvlLbl val="1"/>
      </c:catAx>
      <c:valAx>
        <c:axId val="7439764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99245834"/>
        <c:crosses val="autoZero"/>
        <c:crossBetween val="between"/>
      </c:valAx>
    </c:plotArea>
    <c:legend>
      <c:legendPos val="r"/>
      <c:overlay val="0"/>
      <c:txPr>
        <a:bodyPr/>
        <a:lstStyle/>
        <a:p>
          <a:pPr lvl="0">
            <a:defRPr b="0" i="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 PAC (2)'!$A$34:$A$45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'GF PAC (2)'!$F$34:$F$45</c:f>
              <c:numCache>
                <c:formatCode>0%</c:formatCode>
                <c:ptCount val="12"/>
                <c:pt idx="0">
                  <c:v>0.99999894795884547</c:v>
                </c:pt>
                <c:pt idx="1">
                  <c:v>0.97760650595703158</c:v>
                </c:pt>
                <c:pt idx="2">
                  <c:v>0.81910246997761216</c:v>
                </c:pt>
                <c:pt idx="3">
                  <c:v>0.95330344373427978</c:v>
                </c:pt>
                <c:pt idx="4">
                  <c:v>0.91417301184305111</c:v>
                </c:pt>
                <c:pt idx="5">
                  <c:v>0.90910555432733897</c:v>
                </c:pt>
                <c:pt idx="6">
                  <c:v>0.77992967798588386</c:v>
                </c:pt>
                <c:pt idx="7">
                  <c:v>0.90065480171359424</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D8-4F38-9E4F-4980B595C613}"/>
            </c:ext>
          </c:extLst>
        </c:ser>
        <c:dLbls>
          <c:showLegendKey val="0"/>
          <c:showVal val="0"/>
          <c:showCatName val="0"/>
          <c:showSerName val="0"/>
          <c:showPercent val="0"/>
          <c:showBubbleSize val="0"/>
        </c:dLbls>
        <c:gapWidth val="150"/>
        <c:axId val="926478555"/>
        <c:axId val="1689759651"/>
      </c:barChart>
      <c:catAx>
        <c:axId val="92647855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689759651"/>
        <c:crosses val="autoZero"/>
        <c:auto val="1"/>
        <c:lblAlgn val="ctr"/>
        <c:lblOffset val="100"/>
        <c:noMultiLvlLbl val="1"/>
      </c:catAx>
      <c:valAx>
        <c:axId val="168975965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926478555"/>
        <c:crosses val="autoZero"/>
        <c:crossBetween val="between"/>
      </c:valAx>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mn-lt"/>
              </a:defRPr>
            </a:pPr>
            <a:r>
              <a:rPr sz="1000" b="0" i="0">
                <a:solidFill>
                  <a:srgbClr val="000000"/>
                </a:solidFill>
                <a:latin typeface="+mn-lt"/>
              </a:rPr>
              <a:t>Oportunidad en la atención de procesos contractuales publicados   </a:t>
            </a:r>
          </a:p>
        </c:rich>
      </c:tx>
      <c:overlay val="0"/>
    </c:title>
    <c:autoTitleDeleted val="0"/>
    <c:plotArea>
      <c:layout/>
      <c:barChart>
        <c:barDir val="col"/>
        <c:grouping val="clustered"/>
        <c:varyColors val="1"/>
        <c:ser>
          <c:idx val="0"/>
          <c:order val="0"/>
          <c:spPr>
            <a:solidFill>
              <a:srgbClr val="666699"/>
            </a:solidFill>
            <a:ln cmpd="sng">
              <a:solidFill>
                <a:srgbClr val="000000"/>
              </a:solidFill>
            </a:ln>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'GJ Proc Contract'!$A$34:$A$37</c:f>
              <c:strCache>
                <c:ptCount val="4"/>
                <c:pt idx="0">
                  <c:v>1°Trim
</c:v>
                </c:pt>
                <c:pt idx="1">
                  <c:v>2°Trim</c:v>
                </c:pt>
                <c:pt idx="2">
                  <c:v>3°Trim</c:v>
                </c:pt>
                <c:pt idx="3">
                  <c:v>4°Trim</c:v>
                </c:pt>
              </c:strCache>
            </c:strRef>
          </c:cat>
          <c:val>
            <c:numRef>
              <c:f>'GJ Proc Contract'!$F$34:$F$37</c:f>
              <c:numCache>
                <c:formatCode>0%</c:formatCode>
                <c:ptCount val="4"/>
                <c:pt idx="0">
                  <c:v>0.94545454545454544</c:v>
                </c:pt>
                <c:pt idx="1">
                  <c:v>0.61538461538461542</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E86-4A33-A072-2F027F7B5EAA}"/>
            </c:ext>
          </c:extLst>
        </c:ser>
        <c:dLbls>
          <c:showLegendKey val="0"/>
          <c:showVal val="0"/>
          <c:showCatName val="0"/>
          <c:showSerName val="0"/>
          <c:showPercent val="0"/>
          <c:showBubbleSize val="0"/>
        </c:dLbls>
        <c:gapWidth val="150"/>
        <c:axId val="1621902890"/>
        <c:axId val="20027521"/>
      </c:barChart>
      <c:catAx>
        <c:axId val="162190289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0027521"/>
        <c:crosses val="autoZero"/>
        <c:auto val="1"/>
        <c:lblAlgn val="ctr"/>
        <c:lblOffset val="100"/>
        <c:noMultiLvlLbl val="1"/>
      </c:catAx>
      <c:valAx>
        <c:axId val="2002752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621902890"/>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mn-lt"/>
              </a:defRPr>
            </a:pPr>
            <a:r>
              <a:rPr sz="1000" b="0" i="0">
                <a:solidFill>
                  <a:srgbClr val="000000"/>
                </a:solidFill>
                <a:latin typeface="+mn-lt"/>
              </a:rPr>
              <a:t>Porcentaje de atención de las actuaciones de defensa jurídica</a:t>
            </a:r>
          </a:p>
        </c:rich>
      </c:tx>
      <c:overlay val="0"/>
    </c:title>
    <c:autoTitleDeleted val="0"/>
    <c:plotArea>
      <c:layout/>
      <c:barChart>
        <c:barDir val="col"/>
        <c:grouping val="clustered"/>
        <c:varyColors val="1"/>
        <c:ser>
          <c:idx val="0"/>
          <c:order val="0"/>
          <c:spPr>
            <a:solidFill>
              <a:schemeClr val="accent1"/>
            </a:solidFill>
            <a:ln cmpd="sng">
              <a:solidFill>
                <a:srgbClr val="000000"/>
              </a:solidFill>
            </a:ln>
          </c:spPr>
          <c:invertIfNegative val="1"/>
          <c:cat>
            <c:strRef>
              <c:f>'GJ Act DefJuiridica'!$A$34:$A$37</c:f>
              <c:strCache>
                <c:ptCount val="4"/>
                <c:pt idx="0">
                  <c:v>1°Trim
</c:v>
                </c:pt>
                <c:pt idx="1">
                  <c:v>2°Trim</c:v>
                </c:pt>
                <c:pt idx="2">
                  <c:v>3°Trim</c:v>
                </c:pt>
                <c:pt idx="3">
                  <c:v>4°Trim</c:v>
                </c:pt>
              </c:strCache>
            </c:strRef>
          </c:cat>
          <c:val>
            <c:numRef>
              <c:f>'GJ Act DefJuiridica'!$F$34:$F$37</c:f>
              <c:numCache>
                <c:formatCode>0%</c:formatCode>
                <c:ptCount val="4"/>
                <c:pt idx="0">
                  <c:v>1</c:v>
                </c:pt>
                <c:pt idx="1">
                  <c:v>1</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016-4467-831F-1DEA149C59BA}"/>
            </c:ext>
          </c:extLst>
        </c:ser>
        <c:dLbls>
          <c:showLegendKey val="0"/>
          <c:showVal val="0"/>
          <c:showCatName val="0"/>
          <c:showSerName val="0"/>
          <c:showPercent val="0"/>
          <c:showBubbleSize val="0"/>
        </c:dLbls>
        <c:gapWidth val="150"/>
        <c:axId val="326775470"/>
        <c:axId val="279825769"/>
      </c:barChart>
      <c:catAx>
        <c:axId val="32677547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79825769"/>
        <c:crosses val="autoZero"/>
        <c:auto val="1"/>
        <c:lblAlgn val="ctr"/>
        <c:lblOffset val="100"/>
        <c:noMultiLvlLbl val="1"/>
      </c:catAx>
      <c:valAx>
        <c:axId val="279825769"/>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326775470"/>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mn-lt"/>
              </a:defRPr>
            </a:pPr>
            <a:r>
              <a:rPr sz="1000" b="0" i="0">
                <a:solidFill>
                  <a:srgbClr val="000000"/>
                </a:solidFill>
                <a:latin typeface="+mn-lt"/>
              </a:rPr>
              <a:t>Porcentaje de atención de las actuaciones de defensa jurídica</a:t>
            </a:r>
          </a:p>
        </c:rich>
      </c:tx>
      <c:overlay val="0"/>
    </c:title>
    <c:autoTitleDeleted val="0"/>
    <c:plotArea>
      <c:layout/>
      <c:barChart>
        <c:barDir val="col"/>
        <c:grouping val="clustered"/>
        <c:varyColors val="1"/>
        <c:ser>
          <c:idx val="0"/>
          <c:order val="0"/>
          <c:invertIfNegative val="1"/>
          <c:cat>
            <c:strRef>
              <c:f>'GJ Pol DañoAntijur'!$A$34:$A$37</c:f>
              <c:strCache>
                <c:ptCount val="4"/>
                <c:pt idx="0">
                  <c:v>1°Trim
</c:v>
                </c:pt>
                <c:pt idx="1">
                  <c:v>2°Trim</c:v>
                </c:pt>
                <c:pt idx="2">
                  <c:v>3°Trim</c:v>
                </c:pt>
                <c:pt idx="3">
                  <c:v>4°Trim</c:v>
                </c:pt>
              </c:strCache>
            </c:strRef>
          </c:cat>
          <c:val>
            <c:numRef>
              <c:f>'GJ Pol DañoAntijur'!$F$34:$F$37</c:f>
              <c:numCache>
                <c:formatCode>0%</c:formatCode>
                <c:ptCount val="4"/>
                <c:pt idx="0">
                  <c:v>0</c:v>
                </c:pt>
                <c:pt idx="1">
                  <c:v>0</c:v>
                </c:pt>
                <c:pt idx="2">
                  <c:v>0</c:v>
                </c:pt>
                <c:pt idx="3">
                  <c:v>0</c:v>
                </c:pt>
              </c:numCache>
            </c:numRef>
          </c:val>
          <c:extLst>
            <c:ext xmlns:c16="http://schemas.microsoft.com/office/drawing/2014/chart" uri="{C3380CC4-5D6E-409C-BE32-E72D297353CC}">
              <c16:uniqueId val="{00000000-665D-4E14-AE28-3D3466041596}"/>
            </c:ext>
          </c:extLst>
        </c:ser>
        <c:dLbls>
          <c:showLegendKey val="0"/>
          <c:showVal val="0"/>
          <c:showCatName val="0"/>
          <c:showSerName val="0"/>
          <c:showPercent val="0"/>
          <c:showBubbleSize val="0"/>
        </c:dLbls>
        <c:gapWidth val="150"/>
        <c:axId val="1890377843"/>
        <c:axId val="2012902697"/>
      </c:barChart>
      <c:catAx>
        <c:axId val="189037784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012902697"/>
        <c:crosses val="autoZero"/>
        <c:auto val="1"/>
        <c:lblAlgn val="ctr"/>
        <c:lblOffset val="100"/>
        <c:noMultiLvlLbl val="1"/>
      </c:catAx>
      <c:valAx>
        <c:axId val="2012902697"/>
        <c:scaling>
          <c:orientation val="minMax"/>
        </c:scaling>
        <c:delete val="0"/>
        <c:axPos val="l"/>
        <c:numFmt formatCode="0%" sourceLinked="1"/>
        <c:majorTickMark val="cross"/>
        <c:minorTickMark val="cross"/>
        <c:tickLblPos val="nextTo"/>
        <c:spPr>
          <a:ln>
            <a:noFill/>
          </a:ln>
        </c:spPr>
        <c:crossAx val="1890377843"/>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Porcentaje de ejecución del Plan Estratégico de Talento Humano PETH</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strRef>
              <c:f>'TH-PETH '!$A$34:$A$37</c:f>
              <c:strCache>
                <c:ptCount val="4"/>
                <c:pt idx="0">
                  <c:v>1°Trim</c:v>
                </c:pt>
                <c:pt idx="1">
                  <c:v>2°Trim</c:v>
                </c:pt>
                <c:pt idx="2">
                  <c:v>3°Trim</c:v>
                </c:pt>
                <c:pt idx="3">
                  <c:v>4°Trim</c:v>
                </c:pt>
              </c:strCache>
            </c:strRef>
          </c:cat>
          <c:val>
            <c:numRef>
              <c:f>'TH-PETH '!$F$34:$F$37</c:f>
              <c:numCache>
                <c:formatCode>0%</c:formatCode>
                <c:ptCount val="4"/>
                <c:pt idx="0">
                  <c:v>1</c:v>
                </c:pt>
                <c:pt idx="1">
                  <c:v>1</c:v>
                </c:pt>
                <c:pt idx="2">
                  <c:v>1</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E26-426D-BC62-82FC9B12B90C}"/>
            </c:ext>
          </c:extLst>
        </c:ser>
        <c:dLbls>
          <c:showLegendKey val="0"/>
          <c:showVal val="0"/>
          <c:showCatName val="0"/>
          <c:showSerName val="0"/>
          <c:showPercent val="0"/>
          <c:showBubbleSize val="0"/>
        </c:dLbls>
        <c:gapWidth val="150"/>
        <c:axId val="1325841903"/>
        <c:axId val="996574417"/>
      </c:barChart>
      <c:catAx>
        <c:axId val="132584190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996574417"/>
        <c:crosses val="autoZero"/>
        <c:auto val="1"/>
        <c:lblAlgn val="ctr"/>
        <c:lblOffset val="100"/>
        <c:noMultiLvlLbl val="1"/>
      </c:catAx>
      <c:valAx>
        <c:axId val="996574417"/>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1325841903"/>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'TH-PETH '!$A$34:$A$37</c:f>
              <c:strCache>
                <c:ptCount val="4"/>
                <c:pt idx="0">
                  <c:v>1°Trim</c:v>
                </c:pt>
                <c:pt idx="1">
                  <c:v>2°Trim</c:v>
                </c:pt>
                <c:pt idx="2">
                  <c:v>3°Trim</c:v>
                </c:pt>
                <c:pt idx="3">
                  <c:v>4°Trim</c:v>
                </c:pt>
              </c:strCache>
            </c:strRef>
          </c:cat>
          <c:val>
            <c:numRef>
              <c:f>'TH-PETH '!$F$34:$F$37</c:f>
              <c:numCache>
                <c:formatCode>0%</c:formatCode>
                <c:ptCount val="4"/>
                <c:pt idx="0">
                  <c:v>1</c:v>
                </c:pt>
                <c:pt idx="1">
                  <c:v>1</c:v>
                </c:pt>
                <c:pt idx="2">
                  <c:v>1</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7D7-4B48-9C22-EA48F10C92AF}"/>
            </c:ext>
          </c:extLst>
        </c:ser>
        <c:dLbls>
          <c:showLegendKey val="0"/>
          <c:showVal val="0"/>
          <c:showCatName val="0"/>
          <c:showSerName val="0"/>
          <c:showPercent val="0"/>
          <c:showBubbleSize val="0"/>
        </c:dLbls>
        <c:gapWidth val="150"/>
        <c:axId val="84215496"/>
        <c:axId val="2139767727"/>
      </c:barChart>
      <c:catAx>
        <c:axId val="8421549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139767727"/>
        <c:crosses val="autoZero"/>
        <c:auto val="1"/>
        <c:lblAlgn val="ctr"/>
        <c:lblOffset val="100"/>
        <c:noMultiLvlLbl val="1"/>
      </c:catAx>
      <c:valAx>
        <c:axId val="213976772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4215496"/>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ubbleChart>
        <c:varyColors val="1"/>
        <c:ser>
          <c:idx val="0"/>
          <c:order val="0"/>
          <c:tx>
            <c:strRef>
              <c:f>'TH-Nomina '!$F$33</c:f>
              <c:strCache>
                <c:ptCount val="1"/>
                <c:pt idx="0">
                  <c:v>RESULTADO </c:v>
                </c:pt>
              </c:strCache>
            </c:strRef>
          </c:tx>
          <c:invertIfNegative val="1"/>
          <c:dLbls>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'TH-Nomina '!$A$34</c:f>
              <c:strCache>
                <c:ptCount val="1"/>
                <c:pt idx="0">
                  <c:v>1°Trim
</c:v>
                </c:pt>
              </c:strCache>
            </c:strRef>
          </c:xVal>
          <c:yVal>
            <c:numRef>
              <c:f>'TH-Nomina '!$F$34</c:f>
              <c:numCache>
                <c:formatCode>0</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0-ADDF-4B88-95F8-A2712FA4C952}"/>
            </c:ext>
          </c:extLst>
        </c:ser>
        <c:dLbls>
          <c:showLegendKey val="0"/>
          <c:showVal val="0"/>
          <c:showCatName val="0"/>
          <c:showSerName val="0"/>
          <c:showPercent val="0"/>
          <c:showBubbleSize val="0"/>
        </c:dLbls>
        <c:bubbleScale val="100"/>
        <c:showNegBubbles val="1"/>
        <c:axId val="380162815"/>
        <c:axId val="89588756"/>
      </c:bubbleChart>
      <c:valAx>
        <c:axId val="380162815"/>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89588756"/>
        <c:crosses val="autoZero"/>
        <c:crossBetween val="midCat"/>
      </c:valAx>
      <c:valAx>
        <c:axId val="89588756"/>
        <c:scaling>
          <c:orientation val="minMax"/>
          <c:max val="2"/>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380162815"/>
        <c:crosses val="autoZero"/>
        <c:crossBetween val="midCat"/>
        <c:minorUnit val="1"/>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5146325459317588E-2"/>
          <c:y val="7.407407407407407E-2"/>
          <c:w val="0.87428433945756778"/>
          <c:h val="0.84731481481481485"/>
        </c:manualLayout>
      </c:layout>
      <c:scatterChart>
        <c:scatterStyle val="lineMarker"/>
        <c:varyColors val="0"/>
        <c:ser>
          <c:idx val="0"/>
          <c:order val="0"/>
          <c:tx>
            <c:v>RESULTADO </c:v>
          </c:tx>
          <c:spPr>
            <a:ln>
              <a:noFill/>
            </a:ln>
          </c:spPr>
          <c:marker>
            <c:symbol val="circle"/>
            <c:size val="7"/>
            <c:spPr>
              <a:solidFill>
                <a:schemeClr val="accent1"/>
              </a:solidFill>
              <a:ln cmpd="sng">
                <a:solidFill>
                  <a:schemeClr val="accent1"/>
                </a:solidFill>
              </a:ln>
            </c:spPr>
          </c:marker>
          <c:xVal>
            <c:strRef>
              <c:f>'TH-Acc'!$A$34:$A$41</c:f>
              <c:strCache>
                <c:ptCount val="8"/>
                <c:pt idx="0">
                  <c:v>Enero</c:v>
                </c:pt>
                <c:pt idx="1">
                  <c:v>febrero</c:v>
                </c:pt>
                <c:pt idx="2">
                  <c:v>marzo</c:v>
                </c:pt>
                <c:pt idx="3">
                  <c:v>abril</c:v>
                </c:pt>
                <c:pt idx="4">
                  <c:v>mayo</c:v>
                </c:pt>
                <c:pt idx="5">
                  <c:v>junio</c:v>
                </c:pt>
                <c:pt idx="6">
                  <c:v>julio</c:v>
                </c:pt>
                <c:pt idx="7">
                  <c:v>agosto</c:v>
                </c:pt>
              </c:strCache>
            </c:strRef>
          </c:xVal>
          <c:yVal>
            <c:numRef>
              <c:f>'TH-Acc'!$F$34:$F$41</c:f>
              <c:numCache>
                <c:formatCode>#,##0.00</c:formatCode>
                <c:ptCount val="8"/>
                <c:pt idx="0">
                  <c:v>0</c:v>
                </c:pt>
                <c:pt idx="1">
                  <c:v>0</c:v>
                </c:pt>
                <c:pt idx="2">
                  <c:v>0</c:v>
                </c:pt>
                <c:pt idx="3">
                  <c:v>0</c:v>
                </c:pt>
                <c:pt idx="4">
                  <c:v>0</c:v>
                </c:pt>
                <c:pt idx="5">
                  <c:v>0</c:v>
                </c:pt>
                <c:pt idx="6">
                  <c:v>0</c:v>
                </c:pt>
                <c:pt idx="7">
                  <c:v>1</c:v>
                </c:pt>
              </c:numCache>
            </c:numRef>
          </c:yVal>
          <c:smooth val="1"/>
          <c:extLst>
            <c:ext xmlns:c16="http://schemas.microsoft.com/office/drawing/2014/chart" uri="{C3380CC4-5D6E-409C-BE32-E72D297353CC}">
              <c16:uniqueId val="{00000000-B5AC-4AF6-9E21-93CBE7DFFFE6}"/>
            </c:ext>
          </c:extLst>
        </c:ser>
        <c:dLbls>
          <c:showLegendKey val="0"/>
          <c:showVal val="0"/>
          <c:showCatName val="0"/>
          <c:showSerName val="0"/>
          <c:showPercent val="0"/>
          <c:showBubbleSize val="0"/>
        </c:dLbls>
        <c:axId val="2066138287"/>
        <c:axId val="274962070"/>
      </c:scatterChart>
      <c:valAx>
        <c:axId val="206613828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274962070"/>
        <c:crosses val="autoZero"/>
        <c:crossBetween val="midCat"/>
      </c:valAx>
      <c:valAx>
        <c:axId val="274962070"/>
        <c:scaling>
          <c:orientation val="minMax"/>
          <c:max val="2"/>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CO"/>
          </a:p>
        </c:txPr>
        <c:crossAx val="2066138287"/>
        <c:crosses val="autoZero"/>
        <c:crossBetween val="midCat"/>
        <c:majorUnit val="1"/>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ubbleChart>
        <c:varyColors val="1"/>
        <c:ser>
          <c:idx val="0"/>
          <c:order val="0"/>
          <c:tx>
            <c:strRef>
              <c:f>'TH-Enf'!$E$33</c:f>
              <c:strCache>
                <c:ptCount val="1"/>
                <c:pt idx="0">
                  <c:v>RESULTADO</c:v>
                </c:pt>
              </c:strCache>
            </c:strRef>
          </c:tx>
          <c:invertIfNegative val="1"/>
          <c:dLbls>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'TH-Enf'!$A$34</c:f>
              <c:strCache>
                <c:ptCount val="1"/>
                <c:pt idx="0">
                  <c:v>1°Trim
</c:v>
                </c:pt>
              </c:strCache>
            </c:strRef>
          </c:xVal>
          <c:yVal>
            <c:numRef>
              <c:f>'TH-Enf'!$E$34</c:f>
              <c:numCache>
                <c:formatCode>#,##0</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0-DFBA-448A-B09A-CD5CEEC2610F}"/>
            </c:ext>
          </c:extLst>
        </c:ser>
        <c:dLbls>
          <c:showLegendKey val="0"/>
          <c:showVal val="0"/>
          <c:showCatName val="0"/>
          <c:showSerName val="0"/>
          <c:showPercent val="0"/>
          <c:showBubbleSize val="0"/>
        </c:dLbls>
        <c:bubbleScale val="100"/>
        <c:showNegBubbles val="1"/>
        <c:axId val="1098835060"/>
        <c:axId val="2530439"/>
      </c:bubbleChart>
      <c:valAx>
        <c:axId val="109883506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2530439"/>
        <c:crosses val="autoZero"/>
        <c:crossBetween val="midCat"/>
      </c:valAx>
      <c:valAx>
        <c:axId val="25304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098835060"/>
        <c:crosses val="autoZero"/>
        <c:crossBetween val="midCat"/>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000000"/>
                </a:solidFill>
                <a:latin typeface="+mn-lt"/>
              </a:defRPr>
            </a:pPr>
            <a:r>
              <a:rPr sz="1200" b="0" i="0">
                <a:solidFill>
                  <a:srgbClr val="000000"/>
                </a:solidFill>
                <a:latin typeface="+mn-lt"/>
              </a:rPr>
              <a:t>Porcentajes de exámenes de condiciones médicas laborales efectuadas </a:t>
            </a:r>
          </a:p>
        </c:rich>
      </c:tx>
      <c:overlay val="0"/>
    </c:title>
    <c:autoTitleDeleted val="0"/>
    <c:plotArea>
      <c:layout/>
      <c:barChart>
        <c:barDir val="col"/>
        <c:grouping val="clustered"/>
        <c:varyColors val="1"/>
        <c:ser>
          <c:idx val="0"/>
          <c:order val="0"/>
          <c:tx>
            <c:v>RESULTADO </c:v>
          </c:tx>
          <c:spPr>
            <a:solidFill>
              <a:srgbClr val="993366"/>
            </a:solidFill>
            <a:ln cmpd="sng">
              <a:solidFill>
                <a:srgbClr val="000000"/>
              </a:solidFill>
            </a:ln>
          </c:spPr>
          <c:invertIfNegative val="1"/>
          <c:cat>
            <c:strRef>
              <c:f>'TH-Examenes '!$A$34:$A$37</c:f>
              <c:strCache>
                <c:ptCount val="2"/>
                <c:pt idx="0">
                  <c:v>1°sem
</c:v>
                </c:pt>
                <c:pt idx="1">
                  <c:v>2°sem</c:v>
                </c:pt>
              </c:strCache>
            </c:strRef>
          </c:cat>
          <c:val>
            <c:numRef>
              <c:f>'TH-Examenes '!$F$34:$F$37</c:f>
              <c:numCache>
                <c:formatCode>0%</c:formatCode>
                <c:ptCount val="4"/>
                <c:pt idx="0">
                  <c:v>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A4-43BF-920E-550EE42A66B1}"/>
            </c:ext>
          </c:extLst>
        </c:ser>
        <c:dLbls>
          <c:showLegendKey val="0"/>
          <c:showVal val="0"/>
          <c:showCatName val="0"/>
          <c:showSerName val="0"/>
          <c:showPercent val="0"/>
          <c:showBubbleSize val="0"/>
        </c:dLbls>
        <c:gapWidth val="150"/>
        <c:axId val="894319081"/>
        <c:axId val="1323831269"/>
      </c:barChart>
      <c:catAx>
        <c:axId val="89431908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323831269"/>
        <c:crosses val="autoZero"/>
        <c:auto val="1"/>
        <c:lblAlgn val="ctr"/>
        <c:lblOffset val="100"/>
        <c:noMultiLvlLbl val="1"/>
      </c:catAx>
      <c:valAx>
        <c:axId val="13238312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894319081"/>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6</xdr:col>
      <xdr:colOff>85725</xdr:colOff>
      <xdr:row>33</xdr:row>
      <xdr:rowOff>9525</xdr:rowOff>
    </xdr:from>
    <xdr:ext cx="7715250" cy="2019300"/>
    <xdr:graphicFrame macro="">
      <xdr:nvGraphicFramePr>
        <xdr:cNvPr id="1923515788" name="Chart 1">
          <a:extLst>
            <a:ext uri="{FF2B5EF4-FFF2-40B4-BE49-F238E27FC236}">
              <a16:creationId xmlns:a16="http://schemas.microsoft.com/office/drawing/2014/main" id="{00000000-0008-0000-0000-00008C85A6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1076325</xdr:colOff>
      <xdr:row>17</xdr:row>
      <xdr:rowOff>142875</xdr:rowOff>
    </xdr:from>
    <xdr:ext cx="819150" cy="38100"/>
    <xdr:grpSp>
      <xdr:nvGrpSpPr>
        <xdr:cNvPr id="2" name="Shape 2">
          <a:extLst>
            <a:ext uri="{FF2B5EF4-FFF2-40B4-BE49-F238E27FC236}">
              <a16:creationId xmlns:a16="http://schemas.microsoft.com/office/drawing/2014/main" id="{00000000-0008-0000-0000-000002000000}"/>
            </a:ext>
          </a:extLst>
        </xdr:cNvPr>
        <xdr:cNvGrpSpPr/>
      </xdr:nvGrpSpPr>
      <xdr:grpSpPr>
        <a:xfrm>
          <a:off x="14039850" y="7315200"/>
          <a:ext cx="819150" cy="38100"/>
          <a:chOff x="4936425" y="3760950"/>
          <a:chExt cx="819150" cy="381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4936425" y="3760950"/>
            <a:ext cx="819150" cy="38100"/>
            <a:chOff x="4936425" y="3760950"/>
            <a:chExt cx="819150" cy="381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4936425" y="3760950"/>
              <a:ext cx="819150" cy="38100"/>
              <a:chOff x="4936425" y="3760950"/>
              <a:chExt cx="819150" cy="381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4936425" y="3760950"/>
                <a:ext cx="819150" cy="38100"/>
                <a:chOff x="4936425" y="3775238"/>
                <a:chExt cx="819150" cy="9525"/>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4936425" y="3775238"/>
                  <a:ext cx="8191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 name="Shape 9">
                  <a:extLst>
                    <a:ext uri="{FF2B5EF4-FFF2-40B4-BE49-F238E27FC236}">
                      <a16:creationId xmlns:a16="http://schemas.microsoft.com/office/drawing/2014/main" id="{00000000-0008-0000-0000-000009000000}"/>
                    </a:ext>
                  </a:extLst>
                </xdr:cNvPr>
                <xdr:cNvCxnSpPr/>
              </xdr:nvCxnSpPr>
              <xdr:spPr>
                <a:xfrm>
                  <a:off x="4936425" y="3775238"/>
                  <a:ext cx="8191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676275</xdr:colOff>
      <xdr:row>11</xdr:row>
      <xdr:rowOff>76200</xdr:rowOff>
    </xdr:from>
    <xdr:ext cx="28575" cy="295275"/>
    <xdr:grpSp>
      <xdr:nvGrpSpPr>
        <xdr:cNvPr id="10" name="Shape 2">
          <a:extLst>
            <a:ext uri="{FF2B5EF4-FFF2-40B4-BE49-F238E27FC236}">
              <a16:creationId xmlns:a16="http://schemas.microsoft.com/office/drawing/2014/main" id="{00000000-0008-0000-0000-00000A000000}"/>
            </a:ext>
          </a:extLst>
        </xdr:cNvPr>
        <xdr:cNvGrpSpPr/>
      </xdr:nvGrpSpPr>
      <xdr:grpSpPr>
        <a:xfrm>
          <a:off x="14039850" y="3810000"/>
          <a:ext cx="28575" cy="295275"/>
          <a:chOff x="5331713" y="3632363"/>
          <a:chExt cx="28575" cy="295275"/>
        </a:xfrm>
      </xdr:grpSpPr>
      <xdr:grpSp>
        <xdr:nvGrpSpPr>
          <xdr:cNvPr id="11" name="Shape 10">
            <a:extLst>
              <a:ext uri="{FF2B5EF4-FFF2-40B4-BE49-F238E27FC236}">
                <a16:creationId xmlns:a16="http://schemas.microsoft.com/office/drawing/2014/main" id="{00000000-0008-0000-0000-00000B000000}"/>
              </a:ext>
            </a:extLst>
          </xdr:cNvPr>
          <xdr:cNvGrpSpPr/>
        </xdr:nvGrpSpPr>
        <xdr:grpSpPr>
          <a:xfrm>
            <a:off x="5331713" y="3632363"/>
            <a:ext cx="28575" cy="295275"/>
            <a:chOff x="5331713" y="3632363"/>
            <a:chExt cx="28575" cy="295275"/>
          </a:xfrm>
        </xdr:grpSpPr>
        <xdr:sp macro="" textlink="">
          <xdr:nvSpPr>
            <xdr:cNvPr id="12" name="Shape 4">
              <a:extLst>
                <a:ext uri="{FF2B5EF4-FFF2-40B4-BE49-F238E27FC236}">
                  <a16:creationId xmlns:a16="http://schemas.microsoft.com/office/drawing/2014/main" id="{00000000-0008-0000-0000-00000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 name="Shape 11">
              <a:extLst>
                <a:ext uri="{FF2B5EF4-FFF2-40B4-BE49-F238E27FC236}">
                  <a16:creationId xmlns:a16="http://schemas.microsoft.com/office/drawing/2014/main" id="{00000000-0008-0000-0000-00000D000000}"/>
                </a:ext>
              </a:extLst>
            </xdr:cNvPr>
            <xdr:cNvGrpSpPr/>
          </xdr:nvGrpSpPr>
          <xdr:grpSpPr>
            <a:xfrm>
              <a:off x="5331713" y="3632363"/>
              <a:ext cx="28575" cy="295275"/>
              <a:chOff x="5331713" y="3632363"/>
              <a:chExt cx="28575" cy="295275"/>
            </a:xfrm>
          </xdr:grpSpPr>
          <xdr:sp macro="" textlink="">
            <xdr:nvSpPr>
              <xdr:cNvPr id="14" name="Shape 12">
                <a:extLst>
                  <a:ext uri="{FF2B5EF4-FFF2-40B4-BE49-F238E27FC236}">
                    <a16:creationId xmlns:a16="http://schemas.microsoft.com/office/drawing/2014/main" id="{00000000-0008-0000-0000-00000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3">
                <a:extLst>
                  <a:ext uri="{FF2B5EF4-FFF2-40B4-BE49-F238E27FC236}">
                    <a16:creationId xmlns:a16="http://schemas.microsoft.com/office/drawing/2014/main" id="{00000000-0008-0000-0000-00000F000000}"/>
                  </a:ext>
                </a:extLst>
              </xdr:cNvPr>
              <xdr:cNvGrpSpPr/>
            </xdr:nvGrpSpPr>
            <xdr:grpSpPr>
              <a:xfrm>
                <a:off x="5331713" y="3632363"/>
                <a:ext cx="28575" cy="295275"/>
                <a:chOff x="5207887" y="3632363"/>
                <a:chExt cx="276225" cy="295275"/>
              </a:xfrm>
            </xdr:grpSpPr>
            <xdr:sp macro="" textlink="">
              <xdr:nvSpPr>
                <xdr:cNvPr id="16" name="Shape 14">
                  <a:extLst>
                    <a:ext uri="{FF2B5EF4-FFF2-40B4-BE49-F238E27FC236}">
                      <a16:creationId xmlns:a16="http://schemas.microsoft.com/office/drawing/2014/main" id="{00000000-0008-0000-0000-000010000000}"/>
                    </a:ext>
                  </a:extLst>
                </xdr:cNvPr>
                <xdr:cNvSpPr/>
              </xdr:nvSpPr>
              <xdr:spPr>
                <a:xfrm>
                  <a:off x="5207887" y="3632363"/>
                  <a:ext cx="2762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 name="Shape 15">
                  <a:extLst>
                    <a:ext uri="{FF2B5EF4-FFF2-40B4-BE49-F238E27FC236}">
                      <a16:creationId xmlns:a16="http://schemas.microsoft.com/office/drawing/2014/main" id="{00000000-0008-0000-0000-000011000000}"/>
                    </a:ext>
                  </a:extLst>
                </xdr:cNvPr>
                <xdr:cNvCxnSpPr/>
              </xdr:nvCxnSpPr>
              <xdr:spPr>
                <a:xfrm flipH="1">
                  <a:off x="5207887" y="3632363"/>
                  <a:ext cx="27622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819150" cy="38100"/>
    <xdr:grpSp>
      <xdr:nvGrpSpPr>
        <xdr:cNvPr id="18" name="Shape 2">
          <a:extLst>
            <a:ext uri="{FF2B5EF4-FFF2-40B4-BE49-F238E27FC236}">
              <a16:creationId xmlns:a16="http://schemas.microsoft.com/office/drawing/2014/main" id="{00000000-0008-0000-0000-000012000000}"/>
            </a:ext>
          </a:extLst>
        </xdr:cNvPr>
        <xdr:cNvGrpSpPr/>
      </xdr:nvGrpSpPr>
      <xdr:grpSpPr>
        <a:xfrm>
          <a:off x="14039850" y="7315200"/>
          <a:ext cx="819150" cy="38100"/>
          <a:chOff x="4936425" y="3760950"/>
          <a:chExt cx="819150" cy="38100"/>
        </a:xfrm>
      </xdr:grpSpPr>
      <xdr:grpSp>
        <xdr:nvGrpSpPr>
          <xdr:cNvPr id="19" name="Shape 16">
            <a:extLst>
              <a:ext uri="{FF2B5EF4-FFF2-40B4-BE49-F238E27FC236}">
                <a16:creationId xmlns:a16="http://schemas.microsoft.com/office/drawing/2014/main" id="{00000000-0008-0000-0000-000013000000}"/>
              </a:ext>
            </a:extLst>
          </xdr:cNvPr>
          <xdr:cNvGrpSpPr/>
        </xdr:nvGrpSpPr>
        <xdr:grpSpPr>
          <a:xfrm>
            <a:off x="4936425" y="3760950"/>
            <a:ext cx="819150" cy="38100"/>
            <a:chOff x="4936425" y="3760950"/>
            <a:chExt cx="819150" cy="38100"/>
          </a:xfrm>
        </xdr:grpSpPr>
        <xdr:sp macro="" textlink="">
          <xdr:nvSpPr>
            <xdr:cNvPr id="20" name="Shape 4">
              <a:extLst>
                <a:ext uri="{FF2B5EF4-FFF2-40B4-BE49-F238E27FC236}">
                  <a16:creationId xmlns:a16="http://schemas.microsoft.com/office/drawing/2014/main" id="{00000000-0008-0000-0000-000014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 name="Shape 17">
              <a:extLst>
                <a:ext uri="{FF2B5EF4-FFF2-40B4-BE49-F238E27FC236}">
                  <a16:creationId xmlns:a16="http://schemas.microsoft.com/office/drawing/2014/main" id="{00000000-0008-0000-0000-000015000000}"/>
                </a:ext>
              </a:extLst>
            </xdr:cNvPr>
            <xdr:cNvGrpSpPr/>
          </xdr:nvGrpSpPr>
          <xdr:grpSpPr>
            <a:xfrm>
              <a:off x="4936425" y="3760950"/>
              <a:ext cx="819150" cy="38100"/>
              <a:chOff x="4936425" y="3760950"/>
              <a:chExt cx="819150" cy="38100"/>
            </a:xfrm>
          </xdr:grpSpPr>
          <xdr:sp macro="" textlink="">
            <xdr:nvSpPr>
              <xdr:cNvPr id="22" name="Shape 18">
                <a:extLst>
                  <a:ext uri="{FF2B5EF4-FFF2-40B4-BE49-F238E27FC236}">
                    <a16:creationId xmlns:a16="http://schemas.microsoft.com/office/drawing/2014/main" id="{00000000-0008-0000-0000-000016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 name="Shape 19">
                <a:extLst>
                  <a:ext uri="{FF2B5EF4-FFF2-40B4-BE49-F238E27FC236}">
                    <a16:creationId xmlns:a16="http://schemas.microsoft.com/office/drawing/2014/main" id="{00000000-0008-0000-0000-000017000000}"/>
                  </a:ext>
                </a:extLst>
              </xdr:cNvPr>
              <xdr:cNvGrpSpPr/>
            </xdr:nvGrpSpPr>
            <xdr:grpSpPr>
              <a:xfrm>
                <a:off x="4936425" y="3760950"/>
                <a:ext cx="819150" cy="38100"/>
                <a:chOff x="4936425" y="3775238"/>
                <a:chExt cx="819150" cy="9525"/>
              </a:xfrm>
            </xdr:grpSpPr>
            <xdr:sp macro="" textlink="">
              <xdr:nvSpPr>
                <xdr:cNvPr id="24" name="Shape 20">
                  <a:extLst>
                    <a:ext uri="{FF2B5EF4-FFF2-40B4-BE49-F238E27FC236}">
                      <a16:creationId xmlns:a16="http://schemas.microsoft.com/office/drawing/2014/main" id="{00000000-0008-0000-0000-000018000000}"/>
                    </a:ext>
                  </a:extLst>
                </xdr:cNvPr>
                <xdr:cNvSpPr/>
              </xdr:nvSpPr>
              <xdr:spPr>
                <a:xfrm>
                  <a:off x="4936425" y="3775238"/>
                  <a:ext cx="8191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5" name="Shape 21">
                  <a:extLst>
                    <a:ext uri="{FF2B5EF4-FFF2-40B4-BE49-F238E27FC236}">
                      <a16:creationId xmlns:a16="http://schemas.microsoft.com/office/drawing/2014/main" id="{00000000-0008-0000-0000-000019000000}"/>
                    </a:ext>
                  </a:extLst>
                </xdr:cNvPr>
                <xdr:cNvCxnSpPr/>
              </xdr:nvCxnSpPr>
              <xdr:spPr>
                <a:xfrm>
                  <a:off x="4936425" y="3775238"/>
                  <a:ext cx="8191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26" name="Shape 2">
          <a:extLst>
            <a:ext uri="{FF2B5EF4-FFF2-40B4-BE49-F238E27FC236}">
              <a16:creationId xmlns:a16="http://schemas.microsoft.com/office/drawing/2014/main" id="{00000000-0008-0000-0000-00001A000000}"/>
            </a:ext>
          </a:extLst>
        </xdr:cNvPr>
        <xdr:cNvGrpSpPr/>
      </xdr:nvGrpSpPr>
      <xdr:grpSpPr>
        <a:xfrm>
          <a:off x="14039850" y="3810000"/>
          <a:ext cx="28575" cy="295275"/>
          <a:chOff x="5331713" y="3632363"/>
          <a:chExt cx="28575" cy="295275"/>
        </a:xfrm>
      </xdr:grpSpPr>
      <xdr:grpSp>
        <xdr:nvGrpSpPr>
          <xdr:cNvPr id="27" name="Shape 22">
            <a:extLst>
              <a:ext uri="{FF2B5EF4-FFF2-40B4-BE49-F238E27FC236}">
                <a16:creationId xmlns:a16="http://schemas.microsoft.com/office/drawing/2014/main" id="{00000000-0008-0000-0000-00001B000000}"/>
              </a:ext>
            </a:extLst>
          </xdr:cNvPr>
          <xdr:cNvGrpSpPr/>
        </xdr:nvGrpSpPr>
        <xdr:grpSpPr>
          <a:xfrm>
            <a:off x="5331713" y="3632363"/>
            <a:ext cx="28575" cy="295275"/>
            <a:chOff x="5331713" y="3632363"/>
            <a:chExt cx="28575" cy="295275"/>
          </a:xfrm>
        </xdr:grpSpPr>
        <xdr:sp macro="" textlink="">
          <xdr:nvSpPr>
            <xdr:cNvPr id="28" name="Shape 4">
              <a:extLst>
                <a:ext uri="{FF2B5EF4-FFF2-40B4-BE49-F238E27FC236}">
                  <a16:creationId xmlns:a16="http://schemas.microsoft.com/office/drawing/2014/main" id="{00000000-0008-0000-0000-00001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 name="Shape 23">
              <a:extLst>
                <a:ext uri="{FF2B5EF4-FFF2-40B4-BE49-F238E27FC236}">
                  <a16:creationId xmlns:a16="http://schemas.microsoft.com/office/drawing/2014/main" id="{00000000-0008-0000-0000-00001D000000}"/>
                </a:ext>
              </a:extLst>
            </xdr:cNvPr>
            <xdr:cNvGrpSpPr/>
          </xdr:nvGrpSpPr>
          <xdr:grpSpPr>
            <a:xfrm>
              <a:off x="5331713" y="3632363"/>
              <a:ext cx="28575" cy="295275"/>
              <a:chOff x="5331713" y="3632363"/>
              <a:chExt cx="28575" cy="295275"/>
            </a:xfrm>
          </xdr:grpSpPr>
          <xdr:sp macro="" textlink="">
            <xdr:nvSpPr>
              <xdr:cNvPr id="30" name="Shape 24">
                <a:extLst>
                  <a:ext uri="{FF2B5EF4-FFF2-40B4-BE49-F238E27FC236}">
                    <a16:creationId xmlns:a16="http://schemas.microsoft.com/office/drawing/2014/main" id="{00000000-0008-0000-0000-00001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 name="Shape 25">
                <a:extLst>
                  <a:ext uri="{FF2B5EF4-FFF2-40B4-BE49-F238E27FC236}">
                    <a16:creationId xmlns:a16="http://schemas.microsoft.com/office/drawing/2014/main" id="{00000000-0008-0000-0000-00001F000000}"/>
                  </a:ext>
                </a:extLst>
              </xdr:cNvPr>
              <xdr:cNvGrpSpPr/>
            </xdr:nvGrpSpPr>
            <xdr:grpSpPr>
              <a:xfrm>
                <a:off x="5331713" y="3632363"/>
                <a:ext cx="28575" cy="295275"/>
                <a:chOff x="5207887" y="3632363"/>
                <a:chExt cx="276225" cy="295275"/>
              </a:xfrm>
            </xdr:grpSpPr>
            <xdr:sp macro="" textlink="">
              <xdr:nvSpPr>
                <xdr:cNvPr id="32" name="Shape 26">
                  <a:extLst>
                    <a:ext uri="{FF2B5EF4-FFF2-40B4-BE49-F238E27FC236}">
                      <a16:creationId xmlns:a16="http://schemas.microsoft.com/office/drawing/2014/main" id="{00000000-0008-0000-0000-000020000000}"/>
                    </a:ext>
                  </a:extLst>
                </xdr:cNvPr>
                <xdr:cNvSpPr/>
              </xdr:nvSpPr>
              <xdr:spPr>
                <a:xfrm>
                  <a:off x="5207887" y="3632363"/>
                  <a:ext cx="2762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3" name="Shape 27">
                  <a:extLst>
                    <a:ext uri="{FF2B5EF4-FFF2-40B4-BE49-F238E27FC236}">
                      <a16:creationId xmlns:a16="http://schemas.microsoft.com/office/drawing/2014/main" id="{00000000-0008-0000-0000-000021000000}"/>
                    </a:ext>
                  </a:extLst>
                </xdr:cNvPr>
                <xdr:cNvCxnSpPr/>
              </xdr:nvCxnSpPr>
              <xdr:spPr>
                <a:xfrm flipH="1">
                  <a:off x="5207887" y="3632363"/>
                  <a:ext cx="27622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019175" cy="38100"/>
    <xdr:grpSp>
      <xdr:nvGrpSpPr>
        <xdr:cNvPr id="34" name="Shape 2">
          <a:extLst>
            <a:ext uri="{FF2B5EF4-FFF2-40B4-BE49-F238E27FC236}">
              <a16:creationId xmlns:a16="http://schemas.microsoft.com/office/drawing/2014/main" id="{00000000-0008-0000-0000-000022000000}"/>
            </a:ext>
          </a:extLst>
        </xdr:cNvPr>
        <xdr:cNvGrpSpPr/>
      </xdr:nvGrpSpPr>
      <xdr:grpSpPr>
        <a:xfrm>
          <a:off x="14039850" y="7315200"/>
          <a:ext cx="1019175" cy="38100"/>
          <a:chOff x="4836413" y="3760950"/>
          <a:chExt cx="1019175" cy="38100"/>
        </a:xfrm>
      </xdr:grpSpPr>
      <xdr:grpSp>
        <xdr:nvGrpSpPr>
          <xdr:cNvPr id="35" name="Shape 28">
            <a:extLst>
              <a:ext uri="{FF2B5EF4-FFF2-40B4-BE49-F238E27FC236}">
                <a16:creationId xmlns:a16="http://schemas.microsoft.com/office/drawing/2014/main" id="{00000000-0008-0000-0000-000023000000}"/>
              </a:ext>
            </a:extLst>
          </xdr:cNvPr>
          <xdr:cNvGrpSpPr/>
        </xdr:nvGrpSpPr>
        <xdr:grpSpPr>
          <a:xfrm>
            <a:off x="4836413" y="3760950"/>
            <a:ext cx="1019175" cy="38100"/>
            <a:chOff x="4836413" y="3760950"/>
            <a:chExt cx="1019175" cy="38100"/>
          </a:xfrm>
        </xdr:grpSpPr>
        <xdr:sp macro="" textlink="">
          <xdr:nvSpPr>
            <xdr:cNvPr id="36" name="Shape 4">
              <a:extLst>
                <a:ext uri="{FF2B5EF4-FFF2-40B4-BE49-F238E27FC236}">
                  <a16:creationId xmlns:a16="http://schemas.microsoft.com/office/drawing/2014/main" id="{00000000-0008-0000-0000-000024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 name="Shape 29">
              <a:extLst>
                <a:ext uri="{FF2B5EF4-FFF2-40B4-BE49-F238E27FC236}">
                  <a16:creationId xmlns:a16="http://schemas.microsoft.com/office/drawing/2014/main" id="{00000000-0008-0000-0000-000025000000}"/>
                </a:ext>
              </a:extLst>
            </xdr:cNvPr>
            <xdr:cNvGrpSpPr/>
          </xdr:nvGrpSpPr>
          <xdr:grpSpPr>
            <a:xfrm>
              <a:off x="4836413" y="3760950"/>
              <a:ext cx="1019175" cy="38100"/>
              <a:chOff x="4836413" y="3760950"/>
              <a:chExt cx="1019175" cy="38100"/>
            </a:xfrm>
          </xdr:grpSpPr>
          <xdr:sp macro="" textlink="">
            <xdr:nvSpPr>
              <xdr:cNvPr id="38" name="Shape 30">
                <a:extLst>
                  <a:ext uri="{FF2B5EF4-FFF2-40B4-BE49-F238E27FC236}">
                    <a16:creationId xmlns:a16="http://schemas.microsoft.com/office/drawing/2014/main" id="{00000000-0008-0000-0000-000026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 name="Shape 31">
                <a:extLst>
                  <a:ext uri="{FF2B5EF4-FFF2-40B4-BE49-F238E27FC236}">
                    <a16:creationId xmlns:a16="http://schemas.microsoft.com/office/drawing/2014/main" id="{00000000-0008-0000-0000-000027000000}"/>
                  </a:ext>
                </a:extLst>
              </xdr:cNvPr>
              <xdr:cNvGrpSpPr/>
            </xdr:nvGrpSpPr>
            <xdr:grpSpPr>
              <a:xfrm>
                <a:off x="4836413" y="3760950"/>
                <a:ext cx="1019175" cy="38100"/>
                <a:chOff x="4836413" y="3775238"/>
                <a:chExt cx="1019175" cy="9525"/>
              </a:xfrm>
            </xdr:grpSpPr>
            <xdr:sp macro="" textlink="">
              <xdr:nvSpPr>
                <xdr:cNvPr id="40" name="Shape 32">
                  <a:extLst>
                    <a:ext uri="{FF2B5EF4-FFF2-40B4-BE49-F238E27FC236}">
                      <a16:creationId xmlns:a16="http://schemas.microsoft.com/office/drawing/2014/main" id="{00000000-0008-0000-0000-000028000000}"/>
                    </a:ext>
                  </a:extLst>
                </xdr:cNvPr>
                <xdr:cNvSpPr/>
              </xdr:nvSpPr>
              <xdr:spPr>
                <a:xfrm>
                  <a:off x="4836413" y="3775238"/>
                  <a:ext cx="10191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 name="Shape 33">
                  <a:extLst>
                    <a:ext uri="{FF2B5EF4-FFF2-40B4-BE49-F238E27FC236}">
                      <a16:creationId xmlns:a16="http://schemas.microsoft.com/office/drawing/2014/main" id="{00000000-0008-0000-0000-000029000000}"/>
                    </a:ext>
                  </a:extLst>
                </xdr:cNvPr>
                <xdr:cNvCxnSpPr/>
              </xdr:nvCxnSpPr>
              <xdr:spPr>
                <a:xfrm>
                  <a:off x="4836413" y="3775238"/>
                  <a:ext cx="10191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42" name="Shape 2">
          <a:extLst>
            <a:ext uri="{FF2B5EF4-FFF2-40B4-BE49-F238E27FC236}">
              <a16:creationId xmlns:a16="http://schemas.microsoft.com/office/drawing/2014/main" id="{00000000-0008-0000-0000-00002A000000}"/>
            </a:ext>
          </a:extLst>
        </xdr:cNvPr>
        <xdr:cNvGrpSpPr/>
      </xdr:nvGrpSpPr>
      <xdr:grpSpPr>
        <a:xfrm>
          <a:off x="14039850" y="3810000"/>
          <a:ext cx="28575" cy="295275"/>
          <a:chOff x="5331713" y="3632363"/>
          <a:chExt cx="28575" cy="295275"/>
        </a:xfrm>
      </xdr:grpSpPr>
      <xdr:grpSp>
        <xdr:nvGrpSpPr>
          <xdr:cNvPr id="43" name="Shape 34">
            <a:extLst>
              <a:ext uri="{FF2B5EF4-FFF2-40B4-BE49-F238E27FC236}">
                <a16:creationId xmlns:a16="http://schemas.microsoft.com/office/drawing/2014/main" id="{00000000-0008-0000-0000-00002B000000}"/>
              </a:ext>
            </a:extLst>
          </xdr:cNvPr>
          <xdr:cNvGrpSpPr/>
        </xdr:nvGrpSpPr>
        <xdr:grpSpPr>
          <a:xfrm>
            <a:off x="5331713" y="3632363"/>
            <a:ext cx="28575" cy="295275"/>
            <a:chOff x="5331713" y="3632363"/>
            <a:chExt cx="28575" cy="295275"/>
          </a:xfrm>
        </xdr:grpSpPr>
        <xdr:sp macro="" textlink="">
          <xdr:nvSpPr>
            <xdr:cNvPr id="44" name="Shape 4">
              <a:extLst>
                <a:ext uri="{FF2B5EF4-FFF2-40B4-BE49-F238E27FC236}">
                  <a16:creationId xmlns:a16="http://schemas.microsoft.com/office/drawing/2014/main" id="{00000000-0008-0000-0000-00002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5" name="Shape 35">
              <a:extLst>
                <a:ext uri="{FF2B5EF4-FFF2-40B4-BE49-F238E27FC236}">
                  <a16:creationId xmlns:a16="http://schemas.microsoft.com/office/drawing/2014/main" id="{00000000-0008-0000-0000-00002D000000}"/>
                </a:ext>
              </a:extLst>
            </xdr:cNvPr>
            <xdr:cNvGrpSpPr/>
          </xdr:nvGrpSpPr>
          <xdr:grpSpPr>
            <a:xfrm>
              <a:off x="5331713" y="3632363"/>
              <a:ext cx="28575" cy="295275"/>
              <a:chOff x="5331713" y="3632363"/>
              <a:chExt cx="28575" cy="295275"/>
            </a:xfrm>
          </xdr:grpSpPr>
          <xdr:sp macro="" textlink="">
            <xdr:nvSpPr>
              <xdr:cNvPr id="46" name="Shape 36">
                <a:extLst>
                  <a:ext uri="{FF2B5EF4-FFF2-40B4-BE49-F238E27FC236}">
                    <a16:creationId xmlns:a16="http://schemas.microsoft.com/office/drawing/2014/main" id="{00000000-0008-0000-0000-00002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37">
                <a:extLst>
                  <a:ext uri="{FF2B5EF4-FFF2-40B4-BE49-F238E27FC236}">
                    <a16:creationId xmlns:a16="http://schemas.microsoft.com/office/drawing/2014/main" id="{00000000-0008-0000-0000-00002F000000}"/>
                  </a:ext>
                </a:extLst>
              </xdr:cNvPr>
              <xdr:cNvGrpSpPr/>
            </xdr:nvGrpSpPr>
            <xdr:grpSpPr>
              <a:xfrm>
                <a:off x="5331713" y="3632363"/>
                <a:ext cx="28575" cy="295275"/>
                <a:chOff x="5255512" y="3632363"/>
                <a:chExt cx="180975" cy="295275"/>
              </a:xfrm>
            </xdr:grpSpPr>
            <xdr:sp macro="" textlink="">
              <xdr:nvSpPr>
                <xdr:cNvPr id="48" name="Shape 38">
                  <a:extLst>
                    <a:ext uri="{FF2B5EF4-FFF2-40B4-BE49-F238E27FC236}">
                      <a16:creationId xmlns:a16="http://schemas.microsoft.com/office/drawing/2014/main" id="{00000000-0008-0000-0000-000030000000}"/>
                    </a:ext>
                  </a:extLst>
                </xdr:cNvPr>
                <xdr:cNvSpPr/>
              </xdr:nvSpPr>
              <xdr:spPr>
                <a:xfrm>
                  <a:off x="5255512" y="3632363"/>
                  <a:ext cx="1809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9" name="Shape 39">
                  <a:extLst>
                    <a:ext uri="{FF2B5EF4-FFF2-40B4-BE49-F238E27FC236}">
                      <a16:creationId xmlns:a16="http://schemas.microsoft.com/office/drawing/2014/main" id="{00000000-0008-0000-0000-000031000000}"/>
                    </a:ext>
                  </a:extLst>
                </xdr:cNvPr>
                <xdr:cNvCxnSpPr/>
              </xdr:nvCxnSpPr>
              <xdr:spPr>
                <a:xfrm flipH="1">
                  <a:off x="5255512" y="3632363"/>
                  <a:ext cx="1809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819150" cy="38100"/>
    <xdr:grpSp>
      <xdr:nvGrpSpPr>
        <xdr:cNvPr id="50" name="Shape 2">
          <a:extLst>
            <a:ext uri="{FF2B5EF4-FFF2-40B4-BE49-F238E27FC236}">
              <a16:creationId xmlns:a16="http://schemas.microsoft.com/office/drawing/2014/main" id="{00000000-0008-0000-0000-000032000000}"/>
            </a:ext>
          </a:extLst>
        </xdr:cNvPr>
        <xdr:cNvGrpSpPr/>
      </xdr:nvGrpSpPr>
      <xdr:grpSpPr>
        <a:xfrm>
          <a:off x="14039850" y="7315200"/>
          <a:ext cx="819150" cy="38100"/>
          <a:chOff x="4936425" y="3760950"/>
          <a:chExt cx="819150" cy="38100"/>
        </a:xfrm>
      </xdr:grpSpPr>
      <xdr:grpSp>
        <xdr:nvGrpSpPr>
          <xdr:cNvPr id="51" name="Shape 40">
            <a:extLst>
              <a:ext uri="{FF2B5EF4-FFF2-40B4-BE49-F238E27FC236}">
                <a16:creationId xmlns:a16="http://schemas.microsoft.com/office/drawing/2014/main" id="{00000000-0008-0000-0000-000033000000}"/>
              </a:ext>
            </a:extLst>
          </xdr:cNvPr>
          <xdr:cNvGrpSpPr/>
        </xdr:nvGrpSpPr>
        <xdr:grpSpPr>
          <a:xfrm>
            <a:off x="4936425" y="3760950"/>
            <a:ext cx="819150" cy="38100"/>
            <a:chOff x="4936425" y="3760950"/>
            <a:chExt cx="819150" cy="38100"/>
          </a:xfrm>
        </xdr:grpSpPr>
        <xdr:sp macro="" textlink="">
          <xdr:nvSpPr>
            <xdr:cNvPr id="52" name="Shape 4">
              <a:extLst>
                <a:ext uri="{FF2B5EF4-FFF2-40B4-BE49-F238E27FC236}">
                  <a16:creationId xmlns:a16="http://schemas.microsoft.com/office/drawing/2014/main" id="{00000000-0008-0000-0000-000034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3" name="Shape 41">
              <a:extLst>
                <a:ext uri="{FF2B5EF4-FFF2-40B4-BE49-F238E27FC236}">
                  <a16:creationId xmlns:a16="http://schemas.microsoft.com/office/drawing/2014/main" id="{00000000-0008-0000-0000-000035000000}"/>
                </a:ext>
              </a:extLst>
            </xdr:cNvPr>
            <xdr:cNvGrpSpPr/>
          </xdr:nvGrpSpPr>
          <xdr:grpSpPr>
            <a:xfrm>
              <a:off x="4936425" y="3760950"/>
              <a:ext cx="819150" cy="38100"/>
              <a:chOff x="4936425" y="3760950"/>
              <a:chExt cx="819150" cy="38100"/>
            </a:xfrm>
          </xdr:grpSpPr>
          <xdr:sp macro="" textlink="">
            <xdr:nvSpPr>
              <xdr:cNvPr id="54" name="Shape 42">
                <a:extLst>
                  <a:ext uri="{FF2B5EF4-FFF2-40B4-BE49-F238E27FC236}">
                    <a16:creationId xmlns:a16="http://schemas.microsoft.com/office/drawing/2014/main" id="{00000000-0008-0000-0000-000036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 name="Shape 43">
                <a:extLst>
                  <a:ext uri="{FF2B5EF4-FFF2-40B4-BE49-F238E27FC236}">
                    <a16:creationId xmlns:a16="http://schemas.microsoft.com/office/drawing/2014/main" id="{00000000-0008-0000-0000-000037000000}"/>
                  </a:ext>
                </a:extLst>
              </xdr:cNvPr>
              <xdr:cNvGrpSpPr/>
            </xdr:nvGrpSpPr>
            <xdr:grpSpPr>
              <a:xfrm>
                <a:off x="4936425" y="3760950"/>
                <a:ext cx="819150" cy="38100"/>
                <a:chOff x="4936425" y="3775238"/>
                <a:chExt cx="819150" cy="9525"/>
              </a:xfrm>
            </xdr:grpSpPr>
            <xdr:sp macro="" textlink="">
              <xdr:nvSpPr>
                <xdr:cNvPr id="56" name="Shape 44">
                  <a:extLst>
                    <a:ext uri="{FF2B5EF4-FFF2-40B4-BE49-F238E27FC236}">
                      <a16:creationId xmlns:a16="http://schemas.microsoft.com/office/drawing/2014/main" id="{00000000-0008-0000-0000-000038000000}"/>
                    </a:ext>
                  </a:extLst>
                </xdr:cNvPr>
                <xdr:cNvSpPr/>
              </xdr:nvSpPr>
              <xdr:spPr>
                <a:xfrm>
                  <a:off x="4936425" y="3775238"/>
                  <a:ext cx="8191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7" name="Shape 45">
                  <a:extLst>
                    <a:ext uri="{FF2B5EF4-FFF2-40B4-BE49-F238E27FC236}">
                      <a16:creationId xmlns:a16="http://schemas.microsoft.com/office/drawing/2014/main" id="{00000000-0008-0000-0000-000039000000}"/>
                    </a:ext>
                  </a:extLst>
                </xdr:cNvPr>
                <xdr:cNvCxnSpPr/>
              </xdr:nvCxnSpPr>
              <xdr:spPr>
                <a:xfrm>
                  <a:off x="4936425" y="3775238"/>
                  <a:ext cx="8191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58" name="Shape 2">
          <a:extLst>
            <a:ext uri="{FF2B5EF4-FFF2-40B4-BE49-F238E27FC236}">
              <a16:creationId xmlns:a16="http://schemas.microsoft.com/office/drawing/2014/main" id="{00000000-0008-0000-0000-00003A000000}"/>
            </a:ext>
          </a:extLst>
        </xdr:cNvPr>
        <xdr:cNvGrpSpPr/>
      </xdr:nvGrpSpPr>
      <xdr:grpSpPr>
        <a:xfrm>
          <a:off x="14039850" y="3810000"/>
          <a:ext cx="28575" cy="295275"/>
          <a:chOff x="5331713" y="3632363"/>
          <a:chExt cx="28575" cy="295275"/>
        </a:xfrm>
      </xdr:grpSpPr>
      <xdr:grpSp>
        <xdr:nvGrpSpPr>
          <xdr:cNvPr id="59" name="Shape 46">
            <a:extLst>
              <a:ext uri="{FF2B5EF4-FFF2-40B4-BE49-F238E27FC236}">
                <a16:creationId xmlns:a16="http://schemas.microsoft.com/office/drawing/2014/main" id="{00000000-0008-0000-0000-00003B000000}"/>
              </a:ext>
            </a:extLst>
          </xdr:cNvPr>
          <xdr:cNvGrpSpPr/>
        </xdr:nvGrpSpPr>
        <xdr:grpSpPr>
          <a:xfrm>
            <a:off x="5331713" y="3632363"/>
            <a:ext cx="28575" cy="295275"/>
            <a:chOff x="5331713" y="3632363"/>
            <a:chExt cx="28575" cy="295275"/>
          </a:xfrm>
        </xdr:grpSpPr>
        <xdr:sp macro="" textlink="">
          <xdr:nvSpPr>
            <xdr:cNvPr id="60" name="Shape 4">
              <a:extLst>
                <a:ext uri="{FF2B5EF4-FFF2-40B4-BE49-F238E27FC236}">
                  <a16:creationId xmlns:a16="http://schemas.microsoft.com/office/drawing/2014/main" id="{00000000-0008-0000-0000-00003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 name="Shape 47">
              <a:extLst>
                <a:ext uri="{FF2B5EF4-FFF2-40B4-BE49-F238E27FC236}">
                  <a16:creationId xmlns:a16="http://schemas.microsoft.com/office/drawing/2014/main" id="{00000000-0008-0000-0000-00003D000000}"/>
                </a:ext>
              </a:extLst>
            </xdr:cNvPr>
            <xdr:cNvGrpSpPr/>
          </xdr:nvGrpSpPr>
          <xdr:grpSpPr>
            <a:xfrm>
              <a:off x="5331713" y="3632363"/>
              <a:ext cx="28575" cy="295275"/>
              <a:chOff x="5331713" y="3632363"/>
              <a:chExt cx="28575" cy="295275"/>
            </a:xfrm>
          </xdr:grpSpPr>
          <xdr:sp macro="" textlink="">
            <xdr:nvSpPr>
              <xdr:cNvPr id="62" name="Shape 48">
                <a:extLst>
                  <a:ext uri="{FF2B5EF4-FFF2-40B4-BE49-F238E27FC236}">
                    <a16:creationId xmlns:a16="http://schemas.microsoft.com/office/drawing/2014/main" id="{00000000-0008-0000-0000-00003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3" name="Shape 49">
                <a:extLst>
                  <a:ext uri="{FF2B5EF4-FFF2-40B4-BE49-F238E27FC236}">
                    <a16:creationId xmlns:a16="http://schemas.microsoft.com/office/drawing/2014/main" id="{00000000-0008-0000-0000-00003F000000}"/>
                  </a:ext>
                </a:extLst>
              </xdr:cNvPr>
              <xdr:cNvGrpSpPr/>
            </xdr:nvGrpSpPr>
            <xdr:grpSpPr>
              <a:xfrm>
                <a:off x="5331713" y="3632363"/>
                <a:ext cx="28575" cy="295275"/>
                <a:chOff x="5207887" y="3632363"/>
                <a:chExt cx="276225" cy="295275"/>
              </a:xfrm>
            </xdr:grpSpPr>
            <xdr:sp macro="" textlink="">
              <xdr:nvSpPr>
                <xdr:cNvPr id="1923515776" name="Shape 50">
                  <a:extLst>
                    <a:ext uri="{FF2B5EF4-FFF2-40B4-BE49-F238E27FC236}">
                      <a16:creationId xmlns:a16="http://schemas.microsoft.com/office/drawing/2014/main" id="{00000000-0008-0000-0000-00008085A672}"/>
                    </a:ext>
                  </a:extLst>
                </xdr:cNvPr>
                <xdr:cNvSpPr/>
              </xdr:nvSpPr>
              <xdr:spPr>
                <a:xfrm>
                  <a:off x="5207887" y="3632363"/>
                  <a:ext cx="2762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923515777" name="Shape 51">
                  <a:extLst>
                    <a:ext uri="{FF2B5EF4-FFF2-40B4-BE49-F238E27FC236}">
                      <a16:creationId xmlns:a16="http://schemas.microsoft.com/office/drawing/2014/main" id="{00000000-0008-0000-0000-00008185A672}"/>
                    </a:ext>
                  </a:extLst>
                </xdr:cNvPr>
                <xdr:cNvCxnSpPr/>
              </xdr:nvCxnSpPr>
              <xdr:spPr>
                <a:xfrm flipH="1">
                  <a:off x="5207887" y="3632363"/>
                  <a:ext cx="27622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030325" cy="923925"/>
    <xdr:pic>
      <xdr:nvPicPr>
        <xdr:cNvPr id="1923515778" name="image1.png">
          <a:extLst>
            <a:ext uri="{FF2B5EF4-FFF2-40B4-BE49-F238E27FC236}">
              <a16:creationId xmlns:a16="http://schemas.microsoft.com/office/drawing/2014/main" id="{00000000-0008-0000-0000-00008285A672}"/>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9</xdr:col>
      <xdr:colOff>476250</xdr:colOff>
      <xdr:row>33</xdr:row>
      <xdr:rowOff>228600</xdr:rowOff>
    </xdr:from>
    <xdr:ext cx="5981700" cy="3467100"/>
    <xdr:graphicFrame macro="">
      <xdr:nvGraphicFramePr>
        <xdr:cNvPr id="959545254" name="Chart 11" descr="Chart 0">
          <a:extLst>
            <a:ext uri="{FF2B5EF4-FFF2-40B4-BE49-F238E27FC236}">
              <a16:creationId xmlns:a16="http://schemas.microsoft.com/office/drawing/2014/main" id="{00000000-0008-0000-0900-0000A67F31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21</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0900-000002000000}"/>
            </a:ext>
          </a:extLst>
        </xdr:cNvPr>
        <xdr:cNvGrpSpPr/>
      </xdr:nvGrpSpPr>
      <xdr:grpSpPr>
        <a:xfrm>
          <a:off x="17192625" y="6877050"/>
          <a:ext cx="1952625" cy="38100"/>
          <a:chOff x="4369688" y="3760950"/>
          <a:chExt cx="1952625" cy="38100"/>
        </a:xfrm>
      </xdr:grpSpPr>
      <xdr:grpSp>
        <xdr:nvGrpSpPr>
          <xdr:cNvPr id="152" name="Shape 152">
            <a:extLst>
              <a:ext uri="{FF2B5EF4-FFF2-40B4-BE49-F238E27FC236}">
                <a16:creationId xmlns:a16="http://schemas.microsoft.com/office/drawing/2014/main" id="{00000000-0008-0000-0900-00009800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09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3" name="Shape 153">
              <a:extLst>
                <a:ext uri="{FF2B5EF4-FFF2-40B4-BE49-F238E27FC236}">
                  <a16:creationId xmlns:a16="http://schemas.microsoft.com/office/drawing/2014/main" id="{00000000-0008-0000-0900-000099000000}"/>
                </a:ext>
              </a:extLst>
            </xdr:cNvPr>
            <xdr:cNvGrpSpPr/>
          </xdr:nvGrpSpPr>
          <xdr:grpSpPr>
            <a:xfrm>
              <a:off x="4369688" y="3760950"/>
              <a:ext cx="1952625" cy="38100"/>
              <a:chOff x="4369688" y="3760950"/>
              <a:chExt cx="1952625" cy="38100"/>
            </a:xfrm>
          </xdr:grpSpPr>
          <xdr:sp macro="" textlink="">
            <xdr:nvSpPr>
              <xdr:cNvPr id="154" name="Shape 154">
                <a:extLst>
                  <a:ext uri="{FF2B5EF4-FFF2-40B4-BE49-F238E27FC236}">
                    <a16:creationId xmlns:a16="http://schemas.microsoft.com/office/drawing/2014/main" id="{00000000-0008-0000-0900-00009A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5" name="Shape 155">
                <a:extLst>
                  <a:ext uri="{FF2B5EF4-FFF2-40B4-BE49-F238E27FC236}">
                    <a16:creationId xmlns:a16="http://schemas.microsoft.com/office/drawing/2014/main" id="{00000000-0008-0000-0900-00009B000000}"/>
                  </a:ext>
                </a:extLst>
              </xdr:cNvPr>
              <xdr:cNvGrpSpPr/>
            </xdr:nvGrpSpPr>
            <xdr:grpSpPr>
              <a:xfrm>
                <a:off x="4369688" y="3760950"/>
                <a:ext cx="1952625" cy="38100"/>
                <a:chOff x="4369688" y="3760950"/>
                <a:chExt cx="1952625" cy="38100"/>
              </a:xfrm>
            </xdr:grpSpPr>
            <xdr:sp macro="" textlink="">
              <xdr:nvSpPr>
                <xdr:cNvPr id="156" name="Shape 156">
                  <a:extLst>
                    <a:ext uri="{FF2B5EF4-FFF2-40B4-BE49-F238E27FC236}">
                      <a16:creationId xmlns:a16="http://schemas.microsoft.com/office/drawing/2014/main" id="{00000000-0008-0000-0900-00009C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7" name="Shape 157">
                  <a:extLst>
                    <a:ext uri="{FF2B5EF4-FFF2-40B4-BE49-F238E27FC236}">
                      <a16:creationId xmlns:a16="http://schemas.microsoft.com/office/drawing/2014/main" id="{00000000-0008-0000-0900-00009D000000}"/>
                    </a:ext>
                  </a:extLst>
                </xdr:cNvPr>
                <xdr:cNvGrpSpPr/>
              </xdr:nvGrpSpPr>
              <xdr:grpSpPr>
                <a:xfrm>
                  <a:off x="4369688" y="3760950"/>
                  <a:ext cx="1952625" cy="38100"/>
                  <a:chOff x="4369688" y="3775238"/>
                  <a:chExt cx="1952625" cy="9525"/>
                </a:xfrm>
              </xdr:grpSpPr>
              <xdr:sp macro="" textlink="">
                <xdr:nvSpPr>
                  <xdr:cNvPr id="158" name="Shape 158">
                    <a:extLst>
                      <a:ext uri="{FF2B5EF4-FFF2-40B4-BE49-F238E27FC236}">
                        <a16:creationId xmlns:a16="http://schemas.microsoft.com/office/drawing/2014/main" id="{00000000-0008-0000-0900-00009E00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59" name="Shape 159">
                    <a:extLst>
                      <a:ext uri="{FF2B5EF4-FFF2-40B4-BE49-F238E27FC236}">
                        <a16:creationId xmlns:a16="http://schemas.microsoft.com/office/drawing/2014/main" id="{00000000-0008-0000-0900-00009F00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6602075" cy="942975"/>
    <xdr:pic>
      <xdr:nvPicPr>
        <xdr:cNvPr id="3" name="image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57150</xdr:colOff>
      <xdr:row>33</xdr:row>
      <xdr:rowOff>161925</xdr:rowOff>
    </xdr:from>
    <xdr:ext cx="5876925" cy="2133600"/>
    <xdr:graphicFrame macro="">
      <xdr:nvGraphicFramePr>
        <xdr:cNvPr id="869113658" name="Chart 12">
          <a:extLst>
            <a:ext uri="{FF2B5EF4-FFF2-40B4-BE49-F238E27FC236}">
              <a16:creationId xmlns:a16="http://schemas.microsoft.com/office/drawing/2014/main" id="{00000000-0008-0000-0A00-00003A9FCD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0A00-000002000000}"/>
            </a:ext>
          </a:extLst>
        </xdr:cNvPr>
        <xdr:cNvGrpSpPr/>
      </xdr:nvGrpSpPr>
      <xdr:grpSpPr>
        <a:xfrm>
          <a:off x="12601575" y="6534150"/>
          <a:ext cx="1238250" cy="38100"/>
          <a:chOff x="4726875" y="3760950"/>
          <a:chExt cx="1238250" cy="38100"/>
        </a:xfrm>
      </xdr:grpSpPr>
      <xdr:grpSp>
        <xdr:nvGrpSpPr>
          <xdr:cNvPr id="160" name="Shape 160">
            <a:extLst>
              <a:ext uri="{FF2B5EF4-FFF2-40B4-BE49-F238E27FC236}">
                <a16:creationId xmlns:a16="http://schemas.microsoft.com/office/drawing/2014/main" id="{00000000-0008-0000-0A00-0000A0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A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1" name="Shape 161">
              <a:extLst>
                <a:ext uri="{FF2B5EF4-FFF2-40B4-BE49-F238E27FC236}">
                  <a16:creationId xmlns:a16="http://schemas.microsoft.com/office/drawing/2014/main" id="{00000000-0008-0000-0A00-0000A1000000}"/>
                </a:ext>
              </a:extLst>
            </xdr:cNvPr>
            <xdr:cNvGrpSpPr/>
          </xdr:nvGrpSpPr>
          <xdr:grpSpPr>
            <a:xfrm>
              <a:off x="4726875" y="3760950"/>
              <a:ext cx="1238250" cy="38100"/>
              <a:chOff x="4726875" y="3760950"/>
              <a:chExt cx="1238250" cy="38100"/>
            </a:xfrm>
          </xdr:grpSpPr>
          <xdr:sp macro="" textlink="">
            <xdr:nvSpPr>
              <xdr:cNvPr id="162" name="Shape 162">
                <a:extLst>
                  <a:ext uri="{FF2B5EF4-FFF2-40B4-BE49-F238E27FC236}">
                    <a16:creationId xmlns:a16="http://schemas.microsoft.com/office/drawing/2014/main" id="{00000000-0008-0000-0A00-0000A2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3" name="Shape 163">
                <a:extLst>
                  <a:ext uri="{FF2B5EF4-FFF2-40B4-BE49-F238E27FC236}">
                    <a16:creationId xmlns:a16="http://schemas.microsoft.com/office/drawing/2014/main" id="{00000000-0008-0000-0A00-0000A3000000}"/>
                  </a:ext>
                </a:extLst>
              </xdr:cNvPr>
              <xdr:cNvGrpSpPr/>
            </xdr:nvGrpSpPr>
            <xdr:grpSpPr>
              <a:xfrm>
                <a:off x="4726875" y="3760950"/>
                <a:ext cx="1238250" cy="38100"/>
                <a:chOff x="4726875" y="3770475"/>
                <a:chExt cx="1238250" cy="19050"/>
              </a:xfrm>
            </xdr:grpSpPr>
            <xdr:sp macro="" textlink="">
              <xdr:nvSpPr>
                <xdr:cNvPr id="164" name="Shape 164">
                  <a:extLst>
                    <a:ext uri="{FF2B5EF4-FFF2-40B4-BE49-F238E27FC236}">
                      <a16:creationId xmlns:a16="http://schemas.microsoft.com/office/drawing/2014/main" id="{00000000-0008-0000-0A00-0000A4000000}"/>
                    </a:ext>
                  </a:extLst>
                </xdr:cNvPr>
                <xdr:cNvSpPr/>
              </xdr:nvSpPr>
              <xdr:spPr>
                <a:xfrm>
                  <a:off x="4726875" y="3770475"/>
                  <a:ext cx="1238250" cy="19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65" name="Shape 165">
                  <a:extLst>
                    <a:ext uri="{FF2B5EF4-FFF2-40B4-BE49-F238E27FC236}">
                      <a16:creationId xmlns:a16="http://schemas.microsoft.com/office/drawing/2014/main" id="{00000000-0008-0000-0A00-0000A5000000}"/>
                    </a:ext>
                  </a:extLst>
                </xdr:cNvPr>
                <xdr:cNvCxnSpPr/>
              </xdr:nvCxnSpPr>
              <xdr:spPr>
                <a:xfrm>
                  <a:off x="4726875" y="3770475"/>
                  <a:ext cx="1238250" cy="19050"/>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16</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0A00-000003000000}"/>
            </a:ext>
          </a:extLst>
        </xdr:cNvPr>
        <xdr:cNvGrpSpPr/>
      </xdr:nvGrpSpPr>
      <xdr:grpSpPr>
        <a:xfrm>
          <a:off x="12601575" y="3790950"/>
          <a:ext cx="28575" cy="295275"/>
          <a:chOff x="5331713" y="3632363"/>
          <a:chExt cx="28575" cy="295275"/>
        </a:xfrm>
      </xdr:grpSpPr>
      <xdr:grpSp>
        <xdr:nvGrpSpPr>
          <xdr:cNvPr id="166" name="Shape 166">
            <a:extLst>
              <a:ext uri="{FF2B5EF4-FFF2-40B4-BE49-F238E27FC236}">
                <a16:creationId xmlns:a16="http://schemas.microsoft.com/office/drawing/2014/main" id="{00000000-0008-0000-0A00-0000A6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A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7" name="Shape 167">
              <a:extLst>
                <a:ext uri="{FF2B5EF4-FFF2-40B4-BE49-F238E27FC236}">
                  <a16:creationId xmlns:a16="http://schemas.microsoft.com/office/drawing/2014/main" id="{00000000-0008-0000-0A00-0000A7000000}"/>
                </a:ext>
              </a:extLst>
            </xdr:cNvPr>
            <xdr:cNvGrpSpPr/>
          </xdr:nvGrpSpPr>
          <xdr:grpSpPr>
            <a:xfrm>
              <a:off x="5331713" y="3632363"/>
              <a:ext cx="28575" cy="295275"/>
              <a:chOff x="5331713" y="3632363"/>
              <a:chExt cx="28575" cy="295275"/>
            </a:xfrm>
          </xdr:grpSpPr>
          <xdr:sp macro="" textlink="">
            <xdr:nvSpPr>
              <xdr:cNvPr id="168" name="Shape 168">
                <a:extLst>
                  <a:ext uri="{FF2B5EF4-FFF2-40B4-BE49-F238E27FC236}">
                    <a16:creationId xmlns:a16="http://schemas.microsoft.com/office/drawing/2014/main" id="{00000000-0008-0000-0A00-0000A8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9" name="Shape 169">
                <a:extLst>
                  <a:ext uri="{FF2B5EF4-FFF2-40B4-BE49-F238E27FC236}">
                    <a16:creationId xmlns:a16="http://schemas.microsoft.com/office/drawing/2014/main" id="{00000000-0008-0000-0A00-0000A9000000}"/>
                  </a:ext>
                </a:extLst>
              </xdr:cNvPr>
              <xdr:cNvGrpSpPr/>
            </xdr:nvGrpSpPr>
            <xdr:grpSpPr>
              <a:xfrm>
                <a:off x="5331713" y="3632363"/>
                <a:ext cx="28575" cy="295275"/>
                <a:chOff x="5312662" y="3632363"/>
                <a:chExt cx="66675" cy="295275"/>
              </a:xfrm>
            </xdr:grpSpPr>
            <xdr:sp macro="" textlink="">
              <xdr:nvSpPr>
                <xdr:cNvPr id="170" name="Shape 170">
                  <a:extLst>
                    <a:ext uri="{FF2B5EF4-FFF2-40B4-BE49-F238E27FC236}">
                      <a16:creationId xmlns:a16="http://schemas.microsoft.com/office/drawing/2014/main" id="{00000000-0008-0000-0A00-0000AA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1" name="Shape 171">
                  <a:extLst>
                    <a:ext uri="{FF2B5EF4-FFF2-40B4-BE49-F238E27FC236}">
                      <a16:creationId xmlns:a16="http://schemas.microsoft.com/office/drawing/2014/main" id="{00000000-0008-0000-0A00-0000AB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A00-000006000000}"/>
            </a:ext>
          </a:extLst>
        </xdr:cNvPr>
        <xdr:cNvGrpSpPr/>
      </xdr:nvGrpSpPr>
      <xdr:grpSpPr>
        <a:xfrm>
          <a:off x="12601575" y="6534150"/>
          <a:ext cx="1238250" cy="38100"/>
          <a:chOff x="4726875" y="3760950"/>
          <a:chExt cx="1238250" cy="38100"/>
        </a:xfrm>
      </xdr:grpSpPr>
      <xdr:grpSp>
        <xdr:nvGrpSpPr>
          <xdr:cNvPr id="172" name="Shape 172">
            <a:extLst>
              <a:ext uri="{FF2B5EF4-FFF2-40B4-BE49-F238E27FC236}">
                <a16:creationId xmlns:a16="http://schemas.microsoft.com/office/drawing/2014/main" id="{00000000-0008-0000-0A00-0000AC00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A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3" name="Shape 173">
              <a:extLst>
                <a:ext uri="{FF2B5EF4-FFF2-40B4-BE49-F238E27FC236}">
                  <a16:creationId xmlns:a16="http://schemas.microsoft.com/office/drawing/2014/main" id="{00000000-0008-0000-0A00-0000AD000000}"/>
                </a:ext>
              </a:extLst>
            </xdr:cNvPr>
            <xdr:cNvGrpSpPr/>
          </xdr:nvGrpSpPr>
          <xdr:grpSpPr>
            <a:xfrm>
              <a:off x="4726875" y="3760950"/>
              <a:ext cx="1238250" cy="38100"/>
              <a:chOff x="4726875" y="3760950"/>
              <a:chExt cx="1238250" cy="38100"/>
            </a:xfrm>
          </xdr:grpSpPr>
          <xdr:sp macro="" textlink="">
            <xdr:nvSpPr>
              <xdr:cNvPr id="174" name="Shape 174">
                <a:extLst>
                  <a:ext uri="{FF2B5EF4-FFF2-40B4-BE49-F238E27FC236}">
                    <a16:creationId xmlns:a16="http://schemas.microsoft.com/office/drawing/2014/main" id="{00000000-0008-0000-0A00-0000AE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5" name="Shape 175">
                <a:extLst>
                  <a:ext uri="{FF2B5EF4-FFF2-40B4-BE49-F238E27FC236}">
                    <a16:creationId xmlns:a16="http://schemas.microsoft.com/office/drawing/2014/main" id="{00000000-0008-0000-0A00-0000AF000000}"/>
                  </a:ext>
                </a:extLst>
              </xdr:cNvPr>
              <xdr:cNvGrpSpPr/>
            </xdr:nvGrpSpPr>
            <xdr:grpSpPr>
              <a:xfrm>
                <a:off x="4726875" y="3760950"/>
                <a:ext cx="1238250" cy="38100"/>
                <a:chOff x="4726875" y="3770475"/>
                <a:chExt cx="1238250" cy="19050"/>
              </a:xfrm>
            </xdr:grpSpPr>
            <xdr:sp macro="" textlink="">
              <xdr:nvSpPr>
                <xdr:cNvPr id="176" name="Shape 176">
                  <a:extLst>
                    <a:ext uri="{FF2B5EF4-FFF2-40B4-BE49-F238E27FC236}">
                      <a16:creationId xmlns:a16="http://schemas.microsoft.com/office/drawing/2014/main" id="{00000000-0008-0000-0A00-0000B0000000}"/>
                    </a:ext>
                  </a:extLst>
                </xdr:cNvPr>
                <xdr:cNvSpPr/>
              </xdr:nvSpPr>
              <xdr:spPr>
                <a:xfrm>
                  <a:off x="4726875" y="3770475"/>
                  <a:ext cx="1238250" cy="19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7" name="Shape 177">
                  <a:extLst>
                    <a:ext uri="{FF2B5EF4-FFF2-40B4-BE49-F238E27FC236}">
                      <a16:creationId xmlns:a16="http://schemas.microsoft.com/office/drawing/2014/main" id="{00000000-0008-0000-0A00-0000B1000000}"/>
                    </a:ext>
                  </a:extLst>
                </xdr:cNvPr>
                <xdr:cNvCxnSpPr/>
              </xdr:nvCxnSpPr>
              <xdr:spPr>
                <a:xfrm>
                  <a:off x="4726875" y="3770475"/>
                  <a:ext cx="1238250" cy="19050"/>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A00-000008000000}"/>
            </a:ext>
          </a:extLst>
        </xdr:cNvPr>
        <xdr:cNvGrpSpPr/>
      </xdr:nvGrpSpPr>
      <xdr:grpSpPr>
        <a:xfrm>
          <a:off x="12601575" y="3790950"/>
          <a:ext cx="28575" cy="295275"/>
          <a:chOff x="5331713" y="3632363"/>
          <a:chExt cx="28575" cy="295275"/>
        </a:xfrm>
      </xdr:grpSpPr>
      <xdr:grpSp>
        <xdr:nvGrpSpPr>
          <xdr:cNvPr id="178" name="Shape 178">
            <a:extLst>
              <a:ext uri="{FF2B5EF4-FFF2-40B4-BE49-F238E27FC236}">
                <a16:creationId xmlns:a16="http://schemas.microsoft.com/office/drawing/2014/main" id="{00000000-0008-0000-0A00-0000B200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A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9" name="Shape 179">
              <a:extLst>
                <a:ext uri="{FF2B5EF4-FFF2-40B4-BE49-F238E27FC236}">
                  <a16:creationId xmlns:a16="http://schemas.microsoft.com/office/drawing/2014/main" id="{00000000-0008-0000-0A00-0000B3000000}"/>
                </a:ext>
              </a:extLst>
            </xdr:cNvPr>
            <xdr:cNvGrpSpPr/>
          </xdr:nvGrpSpPr>
          <xdr:grpSpPr>
            <a:xfrm>
              <a:off x="5331713" y="3632363"/>
              <a:ext cx="28575" cy="295275"/>
              <a:chOff x="5331713" y="3632363"/>
              <a:chExt cx="28575" cy="295275"/>
            </a:xfrm>
          </xdr:grpSpPr>
          <xdr:sp macro="" textlink="">
            <xdr:nvSpPr>
              <xdr:cNvPr id="180" name="Shape 180">
                <a:extLst>
                  <a:ext uri="{FF2B5EF4-FFF2-40B4-BE49-F238E27FC236}">
                    <a16:creationId xmlns:a16="http://schemas.microsoft.com/office/drawing/2014/main" id="{00000000-0008-0000-0A00-0000B4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1" name="Shape 181">
                <a:extLst>
                  <a:ext uri="{FF2B5EF4-FFF2-40B4-BE49-F238E27FC236}">
                    <a16:creationId xmlns:a16="http://schemas.microsoft.com/office/drawing/2014/main" id="{00000000-0008-0000-0A00-0000B5000000}"/>
                  </a:ext>
                </a:extLst>
              </xdr:cNvPr>
              <xdr:cNvGrpSpPr/>
            </xdr:nvGrpSpPr>
            <xdr:grpSpPr>
              <a:xfrm>
                <a:off x="5331713" y="3632363"/>
                <a:ext cx="28575" cy="295275"/>
                <a:chOff x="5312662" y="3632363"/>
                <a:chExt cx="66675" cy="295275"/>
              </a:xfrm>
            </xdr:grpSpPr>
            <xdr:sp macro="" textlink="">
              <xdr:nvSpPr>
                <xdr:cNvPr id="182" name="Shape 182">
                  <a:extLst>
                    <a:ext uri="{FF2B5EF4-FFF2-40B4-BE49-F238E27FC236}">
                      <a16:creationId xmlns:a16="http://schemas.microsoft.com/office/drawing/2014/main" id="{00000000-0008-0000-0A00-0000B6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83" name="Shape 183">
                  <a:extLst>
                    <a:ext uri="{FF2B5EF4-FFF2-40B4-BE49-F238E27FC236}">
                      <a16:creationId xmlns:a16="http://schemas.microsoft.com/office/drawing/2014/main" id="{00000000-0008-0000-0A00-0000B7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2753975" cy="923925"/>
    <xdr:pic>
      <xdr:nvPicPr>
        <xdr:cNvPr id="10" name="image1.png">
          <a:extLst>
            <a:ext uri="{FF2B5EF4-FFF2-40B4-BE49-F238E27FC236}">
              <a16:creationId xmlns:a16="http://schemas.microsoft.com/office/drawing/2014/main" id="{00000000-0008-0000-0A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16</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0B00-000002000000}"/>
            </a:ext>
          </a:extLst>
        </xdr:cNvPr>
        <xdr:cNvGrpSpPr/>
      </xdr:nvGrpSpPr>
      <xdr:grpSpPr>
        <a:xfrm>
          <a:off x="12858750" y="7353300"/>
          <a:ext cx="1238250" cy="38100"/>
          <a:chOff x="4726875" y="3760950"/>
          <a:chExt cx="1238250" cy="38100"/>
        </a:xfrm>
      </xdr:grpSpPr>
      <xdr:grpSp>
        <xdr:nvGrpSpPr>
          <xdr:cNvPr id="184" name="Shape 184">
            <a:extLst>
              <a:ext uri="{FF2B5EF4-FFF2-40B4-BE49-F238E27FC236}">
                <a16:creationId xmlns:a16="http://schemas.microsoft.com/office/drawing/2014/main" id="{00000000-0008-0000-0B00-0000B8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B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5" name="Shape 185">
              <a:extLst>
                <a:ext uri="{FF2B5EF4-FFF2-40B4-BE49-F238E27FC236}">
                  <a16:creationId xmlns:a16="http://schemas.microsoft.com/office/drawing/2014/main" id="{00000000-0008-0000-0B00-0000B9000000}"/>
                </a:ext>
              </a:extLst>
            </xdr:cNvPr>
            <xdr:cNvGrpSpPr/>
          </xdr:nvGrpSpPr>
          <xdr:grpSpPr>
            <a:xfrm>
              <a:off x="4726875" y="3760950"/>
              <a:ext cx="1238250" cy="38100"/>
              <a:chOff x="4726875" y="3760950"/>
              <a:chExt cx="1238250" cy="38100"/>
            </a:xfrm>
          </xdr:grpSpPr>
          <xdr:sp macro="" textlink="">
            <xdr:nvSpPr>
              <xdr:cNvPr id="186" name="Shape 186">
                <a:extLst>
                  <a:ext uri="{FF2B5EF4-FFF2-40B4-BE49-F238E27FC236}">
                    <a16:creationId xmlns:a16="http://schemas.microsoft.com/office/drawing/2014/main" id="{00000000-0008-0000-0B00-0000BA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7" name="Shape 187">
                <a:extLst>
                  <a:ext uri="{FF2B5EF4-FFF2-40B4-BE49-F238E27FC236}">
                    <a16:creationId xmlns:a16="http://schemas.microsoft.com/office/drawing/2014/main" id="{00000000-0008-0000-0B00-0000BB000000}"/>
                  </a:ext>
                </a:extLst>
              </xdr:cNvPr>
              <xdr:cNvGrpSpPr/>
            </xdr:nvGrpSpPr>
            <xdr:grpSpPr>
              <a:xfrm>
                <a:off x="4726875" y="3760950"/>
                <a:ext cx="1238250" cy="38100"/>
                <a:chOff x="4726875" y="3770475"/>
                <a:chExt cx="1238250" cy="19050"/>
              </a:xfrm>
            </xdr:grpSpPr>
            <xdr:sp macro="" textlink="">
              <xdr:nvSpPr>
                <xdr:cNvPr id="188" name="Shape 188">
                  <a:extLst>
                    <a:ext uri="{FF2B5EF4-FFF2-40B4-BE49-F238E27FC236}">
                      <a16:creationId xmlns:a16="http://schemas.microsoft.com/office/drawing/2014/main" id="{00000000-0008-0000-0B00-0000BC000000}"/>
                    </a:ext>
                  </a:extLst>
                </xdr:cNvPr>
                <xdr:cNvSpPr/>
              </xdr:nvSpPr>
              <xdr:spPr>
                <a:xfrm>
                  <a:off x="4726875" y="3770475"/>
                  <a:ext cx="1238250" cy="19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89" name="Shape 189">
                  <a:extLst>
                    <a:ext uri="{FF2B5EF4-FFF2-40B4-BE49-F238E27FC236}">
                      <a16:creationId xmlns:a16="http://schemas.microsoft.com/office/drawing/2014/main" id="{00000000-0008-0000-0B00-0000BD000000}"/>
                    </a:ext>
                  </a:extLst>
                </xdr:cNvPr>
                <xdr:cNvCxnSpPr/>
              </xdr:nvCxnSpPr>
              <xdr:spPr>
                <a:xfrm>
                  <a:off x="4726875" y="3770475"/>
                  <a:ext cx="1238250" cy="19050"/>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16</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0B00-000003000000}"/>
            </a:ext>
          </a:extLst>
        </xdr:cNvPr>
        <xdr:cNvGrpSpPr/>
      </xdr:nvGrpSpPr>
      <xdr:grpSpPr>
        <a:xfrm>
          <a:off x="12858750" y="3790950"/>
          <a:ext cx="28575" cy="295275"/>
          <a:chOff x="5331713" y="3632363"/>
          <a:chExt cx="28575" cy="295275"/>
        </a:xfrm>
      </xdr:grpSpPr>
      <xdr:grpSp>
        <xdr:nvGrpSpPr>
          <xdr:cNvPr id="190" name="Shape 190">
            <a:extLst>
              <a:ext uri="{FF2B5EF4-FFF2-40B4-BE49-F238E27FC236}">
                <a16:creationId xmlns:a16="http://schemas.microsoft.com/office/drawing/2014/main" id="{00000000-0008-0000-0B00-0000BE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B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91" name="Shape 191">
              <a:extLst>
                <a:ext uri="{FF2B5EF4-FFF2-40B4-BE49-F238E27FC236}">
                  <a16:creationId xmlns:a16="http://schemas.microsoft.com/office/drawing/2014/main" id="{00000000-0008-0000-0B00-0000BF000000}"/>
                </a:ext>
              </a:extLst>
            </xdr:cNvPr>
            <xdr:cNvGrpSpPr/>
          </xdr:nvGrpSpPr>
          <xdr:grpSpPr>
            <a:xfrm>
              <a:off x="5331713" y="3632363"/>
              <a:ext cx="28575" cy="295275"/>
              <a:chOff x="5331713" y="3632363"/>
              <a:chExt cx="28575" cy="295275"/>
            </a:xfrm>
          </xdr:grpSpPr>
          <xdr:sp macro="" textlink="">
            <xdr:nvSpPr>
              <xdr:cNvPr id="192" name="Shape 192">
                <a:extLst>
                  <a:ext uri="{FF2B5EF4-FFF2-40B4-BE49-F238E27FC236}">
                    <a16:creationId xmlns:a16="http://schemas.microsoft.com/office/drawing/2014/main" id="{00000000-0008-0000-0B00-0000C0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3" name="Shape 193">
                <a:extLst>
                  <a:ext uri="{FF2B5EF4-FFF2-40B4-BE49-F238E27FC236}">
                    <a16:creationId xmlns:a16="http://schemas.microsoft.com/office/drawing/2014/main" id="{00000000-0008-0000-0B00-0000C1000000}"/>
                  </a:ext>
                </a:extLst>
              </xdr:cNvPr>
              <xdr:cNvGrpSpPr/>
            </xdr:nvGrpSpPr>
            <xdr:grpSpPr>
              <a:xfrm>
                <a:off x="5331713" y="3632363"/>
                <a:ext cx="28575" cy="295275"/>
                <a:chOff x="5312662" y="3632363"/>
                <a:chExt cx="66675" cy="295275"/>
              </a:xfrm>
            </xdr:grpSpPr>
            <xdr:sp macro="" textlink="">
              <xdr:nvSpPr>
                <xdr:cNvPr id="194" name="Shape 194">
                  <a:extLst>
                    <a:ext uri="{FF2B5EF4-FFF2-40B4-BE49-F238E27FC236}">
                      <a16:creationId xmlns:a16="http://schemas.microsoft.com/office/drawing/2014/main" id="{00000000-0008-0000-0B00-0000C2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95" name="Shape 195">
                  <a:extLst>
                    <a:ext uri="{FF2B5EF4-FFF2-40B4-BE49-F238E27FC236}">
                      <a16:creationId xmlns:a16="http://schemas.microsoft.com/office/drawing/2014/main" id="{00000000-0008-0000-0B00-0000C3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B00-000006000000}"/>
            </a:ext>
          </a:extLst>
        </xdr:cNvPr>
        <xdr:cNvGrpSpPr/>
      </xdr:nvGrpSpPr>
      <xdr:grpSpPr>
        <a:xfrm>
          <a:off x="12858750" y="7353300"/>
          <a:ext cx="1238250" cy="38100"/>
          <a:chOff x="4726875" y="3760950"/>
          <a:chExt cx="1238250" cy="38100"/>
        </a:xfrm>
      </xdr:grpSpPr>
      <xdr:grpSp>
        <xdr:nvGrpSpPr>
          <xdr:cNvPr id="196" name="Shape 196">
            <a:extLst>
              <a:ext uri="{FF2B5EF4-FFF2-40B4-BE49-F238E27FC236}">
                <a16:creationId xmlns:a16="http://schemas.microsoft.com/office/drawing/2014/main" id="{00000000-0008-0000-0B00-0000C400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B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97" name="Shape 197">
              <a:extLst>
                <a:ext uri="{FF2B5EF4-FFF2-40B4-BE49-F238E27FC236}">
                  <a16:creationId xmlns:a16="http://schemas.microsoft.com/office/drawing/2014/main" id="{00000000-0008-0000-0B00-0000C5000000}"/>
                </a:ext>
              </a:extLst>
            </xdr:cNvPr>
            <xdr:cNvGrpSpPr/>
          </xdr:nvGrpSpPr>
          <xdr:grpSpPr>
            <a:xfrm>
              <a:off x="4726875" y="3760950"/>
              <a:ext cx="1238250" cy="38100"/>
              <a:chOff x="4726875" y="3760950"/>
              <a:chExt cx="1238250" cy="38100"/>
            </a:xfrm>
          </xdr:grpSpPr>
          <xdr:sp macro="" textlink="">
            <xdr:nvSpPr>
              <xdr:cNvPr id="198" name="Shape 198">
                <a:extLst>
                  <a:ext uri="{FF2B5EF4-FFF2-40B4-BE49-F238E27FC236}">
                    <a16:creationId xmlns:a16="http://schemas.microsoft.com/office/drawing/2014/main" id="{00000000-0008-0000-0B00-0000C6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9" name="Shape 199">
                <a:extLst>
                  <a:ext uri="{FF2B5EF4-FFF2-40B4-BE49-F238E27FC236}">
                    <a16:creationId xmlns:a16="http://schemas.microsoft.com/office/drawing/2014/main" id="{00000000-0008-0000-0B00-0000C7000000}"/>
                  </a:ext>
                </a:extLst>
              </xdr:cNvPr>
              <xdr:cNvGrpSpPr/>
            </xdr:nvGrpSpPr>
            <xdr:grpSpPr>
              <a:xfrm>
                <a:off x="4726875" y="3760950"/>
                <a:ext cx="1238250" cy="38100"/>
                <a:chOff x="4726875" y="3770475"/>
                <a:chExt cx="1238250" cy="19050"/>
              </a:xfrm>
            </xdr:grpSpPr>
            <xdr:sp macro="" textlink="">
              <xdr:nvSpPr>
                <xdr:cNvPr id="200" name="Shape 200">
                  <a:extLst>
                    <a:ext uri="{FF2B5EF4-FFF2-40B4-BE49-F238E27FC236}">
                      <a16:creationId xmlns:a16="http://schemas.microsoft.com/office/drawing/2014/main" id="{00000000-0008-0000-0B00-0000C8000000}"/>
                    </a:ext>
                  </a:extLst>
                </xdr:cNvPr>
                <xdr:cNvSpPr/>
              </xdr:nvSpPr>
              <xdr:spPr>
                <a:xfrm>
                  <a:off x="4726875" y="3770475"/>
                  <a:ext cx="1238250" cy="19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01" name="Shape 201">
                  <a:extLst>
                    <a:ext uri="{FF2B5EF4-FFF2-40B4-BE49-F238E27FC236}">
                      <a16:creationId xmlns:a16="http://schemas.microsoft.com/office/drawing/2014/main" id="{00000000-0008-0000-0B00-0000C9000000}"/>
                    </a:ext>
                  </a:extLst>
                </xdr:cNvPr>
                <xdr:cNvCxnSpPr/>
              </xdr:nvCxnSpPr>
              <xdr:spPr>
                <a:xfrm>
                  <a:off x="4726875" y="3770475"/>
                  <a:ext cx="1238250" cy="19050"/>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B00-000008000000}"/>
            </a:ext>
          </a:extLst>
        </xdr:cNvPr>
        <xdr:cNvGrpSpPr/>
      </xdr:nvGrpSpPr>
      <xdr:grpSpPr>
        <a:xfrm>
          <a:off x="12858750" y="3790950"/>
          <a:ext cx="28575" cy="295275"/>
          <a:chOff x="5331713" y="3632363"/>
          <a:chExt cx="28575" cy="295275"/>
        </a:xfrm>
      </xdr:grpSpPr>
      <xdr:grpSp>
        <xdr:nvGrpSpPr>
          <xdr:cNvPr id="202" name="Shape 202">
            <a:extLst>
              <a:ext uri="{FF2B5EF4-FFF2-40B4-BE49-F238E27FC236}">
                <a16:creationId xmlns:a16="http://schemas.microsoft.com/office/drawing/2014/main" id="{00000000-0008-0000-0B00-0000CA00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B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03" name="Shape 203">
              <a:extLst>
                <a:ext uri="{FF2B5EF4-FFF2-40B4-BE49-F238E27FC236}">
                  <a16:creationId xmlns:a16="http://schemas.microsoft.com/office/drawing/2014/main" id="{00000000-0008-0000-0B00-0000CB000000}"/>
                </a:ext>
              </a:extLst>
            </xdr:cNvPr>
            <xdr:cNvGrpSpPr/>
          </xdr:nvGrpSpPr>
          <xdr:grpSpPr>
            <a:xfrm>
              <a:off x="5331713" y="3632363"/>
              <a:ext cx="28575" cy="295275"/>
              <a:chOff x="5331713" y="3632363"/>
              <a:chExt cx="28575" cy="295275"/>
            </a:xfrm>
          </xdr:grpSpPr>
          <xdr:sp macro="" textlink="">
            <xdr:nvSpPr>
              <xdr:cNvPr id="204" name="Shape 204">
                <a:extLst>
                  <a:ext uri="{FF2B5EF4-FFF2-40B4-BE49-F238E27FC236}">
                    <a16:creationId xmlns:a16="http://schemas.microsoft.com/office/drawing/2014/main" id="{00000000-0008-0000-0B00-0000C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05" name="Shape 205">
                <a:extLst>
                  <a:ext uri="{FF2B5EF4-FFF2-40B4-BE49-F238E27FC236}">
                    <a16:creationId xmlns:a16="http://schemas.microsoft.com/office/drawing/2014/main" id="{00000000-0008-0000-0B00-0000CD000000}"/>
                  </a:ext>
                </a:extLst>
              </xdr:cNvPr>
              <xdr:cNvGrpSpPr/>
            </xdr:nvGrpSpPr>
            <xdr:grpSpPr>
              <a:xfrm>
                <a:off x="5331713" y="3632363"/>
                <a:ext cx="28575" cy="295275"/>
                <a:chOff x="5312662" y="3632363"/>
                <a:chExt cx="66675" cy="295275"/>
              </a:xfrm>
            </xdr:grpSpPr>
            <xdr:sp macro="" textlink="">
              <xdr:nvSpPr>
                <xdr:cNvPr id="206" name="Shape 206">
                  <a:extLst>
                    <a:ext uri="{FF2B5EF4-FFF2-40B4-BE49-F238E27FC236}">
                      <a16:creationId xmlns:a16="http://schemas.microsoft.com/office/drawing/2014/main" id="{00000000-0008-0000-0B00-0000CE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07" name="Shape 207">
                  <a:extLst>
                    <a:ext uri="{FF2B5EF4-FFF2-40B4-BE49-F238E27FC236}">
                      <a16:creationId xmlns:a16="http://schemas.microsoft.com/office/drawing/2014/main" id="{00000000-0008-0000-0B00-0000CF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6</xdr:col>
      <xdr:colOff>438150</xdr:colOff>
      <xdr:row>33</xdr:row>
      <xdr:rowOff>466725</xdr:rowOff>
    </xdr:from>
    <xdr:ext cx="5086350" cy="2343150"/>
    <xdr:pic>
      <xdr:nvPicPr>
        <xdr:cNvPr id="10" name="image3.png" title="Imagen">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3049250" cy="923925"/>
    <xdr:pic>
      <xdr:nvPicPr>
        <xdr:cNvPr id="11" name="image1.png">
          <a:extLst>
            <a:ext uri="{FF2B5EF4-FFF2-40B4-BE49-F238E27FC236}">
              <a16:creationId xmlns:a16="http://schemas.microsoft.com/office/drawing/2014/main" id="{00000000-0008-0000-0B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323850</xdr:colOff>
      <xdr:row>34</xdr:row>
      <xdr:rowOff>57150</xdr:rowOff>
    </xdr:from>
    <xdr:ext cx="6638925" cy="3705225"/>
    <xdr:graphicFrame macro="">
      <xdr:nvGraphicFramePr>
        <xdr:cNvPr id="49807855" name="Chart 13" descr="Chart 0" title="Gráfico">
          <a:extLst>
            <a:ext uri="{FF2B5EF4-FFF2-40B4-BE49-F238E27FC236}">
              <a16:creationId xmlns:a16="http://schemas.microsoft.com/office/drawing/2014/main" id="{00000000-0008-0000-0C00-0000EF01F8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238250" cy="38100"/>
    <xdr:grpSp>
      <xdr:nvGrpSpPr>
        <xdr:cNvPr id="2" name="Shape 2">
          <a:extLst>
            <a:ext uri="{FF2B5EF4-FFF2-40B4-BE49-F238E27FC236}">
              <a16:creationId xmlns:a16="http://schemas.microsoft.com/office/drawing/2014/main" id="{00000000-0008-0000-0C00-000002000000}"/>
            </a:ext>
          </a:extLst>
        </xdr:cNvPr>
        <xdr:cNvGrpSpPr/>
      </xdr:nvGrpSpPr>
      <xdr:grpSpPr>
        <a:xfrm>
          <a:off x="15049500" y="6848475"/>
          <a:ext cx="1238250" cy="38100"/>
          <a:chOff x="4726875" y="3760950"/>
          <a:chExt cx="1238250" cy="38100"/>
        </a:xfrm>
      </xdr:grpSpPr>
      <xdr:grpSp>
        <xdr:nvGrpSpPr>
          <xdr:cNvPr id="208" name="Shape 208">
            <a:extLst>
              <a:ext uri="{FF2B5EF4-FFF2-40B4-BE49-F238E27FC236}">
                <a16:creationId xmlns:a16="http://schemas.microsoft.com/office/drawing/2014/main" id="{00000000-0008-0000-0C00-0000D0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C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09" name="Shape 209">
              <a:extLst>
                <a:ext uri="{FF2B5EF4-FFF2-40B4-BE49-F238E27FC236}">
                  <a16:creationId xmlns:a16="http://schemas.microsoft.com/office/drawing/2014/main" id="{00000000-0008-0000-0C00-0000D1000000}"/>
                </a:ext>
              </a:extLst>
            </xdr:cNvPr>
            <xdr:cNvGrpSpPr/>
          </xdr:nvGrpSpPr>
          <xdr:grpSpPr>
            <a:xfrm>
              <a:off x="4726875" y="3760950"/>
              <a:ext cx="1238250" cy="38100"/>
              <a:chOff x="4726875" y="3760950"/>
              <a:chExt cx="1238250" cy="38100"/>
            </a:xfrm>
          </xdr:grpSpPr>
          <xdr:sp macro="" textlink="">
            <xdr:nvSpPr>
              <xdr:cNvPr id="210" name="Shape 210">
                <a:extLst>
                  <a:ext uri="{FF2B5EF4-FFF2-40B4-BE49-F238E27FC236}">
                    <a16:creationId xmlns:a16="http://schemas.microsoft.com/office/drawing/2014/main" id="{00000000-0008-0000-0C00-0000D2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1" name="Shape 211">
                <a:extLst>
                  <a:ext uri="{FF2B5EF4-FFF2-40B4-BE49-F238E27FC236}">
                    <a16:creationId xmlns:a16="http://schemas.microsoft.com/office/drawing/2014/main" id="{00000000-0008-0000-0C00-0000D3000000}"/>
                  </a:ext>
                </a:extLst>
              </xdr:cNvPr>
              <xdr:cNvGrpSpPr/>
            </xdr:nvGrpSpPr>
            <xdr:grpSpPr>
              <a:xfrm>
                <a:off x="4726875" y="3760950"/>
                <a:ext cx="1238250" cy="38100"/>
                <a:chOff x="4726875" y="3775238"/>
                <a:chExt cx="1238250" cy="9525"/>
              </a:xfrm>
            </xdr:grpSpPr>
            <xdr:sp macro="" textlink="">
              <xdr:nvSpPr>
                <xdr:cNvPr id="212" name="Shape 212">
                  <a:extLst>
                    <a:ext uri="{FF2B5EF4-FFF2-40B4-BE49-F238E27FC236}">
                      <a16:creationId xmlns:a16="http://schemas.microsoft.com/office/drawing/2014/main" id="{00000000-0008-0000-0C00-0000D4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13" name="Shape 213">
                  <a:extLst>
                    <a:ext uri="{FF2B5EF4-FFF2-40B4-BE49-F238E27FC236}">
                      <a16:creationId xmlns:a16="http://schemas.microsoft.com/office/drawing/2014/main" id="{00000000-0008-0000-0C00-0000D5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3" name="Shape 2">
          <a:extLst>
            <a:ext uri="{FF2B5EF4-FFF2-40B4-BE49-F238E27FC236}">
              <a16:creationId xmlns:a16="http://schemas.microsoft.com/office/drawing/2014/main" id="{00000000-0008-0000-0C00-000003000000}"/>
            </a:ext>
          </a:extLst>
        </xdr:cNvPr>
        <xdr:cNvGrpSpPr/>
      </xdr:nvGrpSpPr>
      <xdr:grpSpPr>
        <a:xfrm>
          <a:off x="15049500" y="6848475"/>
          <a:ext cx="1238250" cy="38100"/>
          <a:chOff x="4726875" y="3760950"/>
          <a:chExt cx="1238250" cy="38100"/>
        </a:xfrm>
      </xdr:grpSpPr>
      <xdr:grpSp>
        <xdr:nvGrpSpPr>
          <xdr:cNvPr id="214" name="Shape 214">
            <a:extLst>
              <a:ext uri="{FF2B5EF4-FFF2-40B4-BE49-F238E27FC236}">
                <a16:creationId xmlns:a16="http://schemas.microsoft.com/office/drawing/2014/main" id="{00000000-0008-0000-0C00-0000D6000000}"/>
              </a:ext>
            </a:extLst>
          </xdr:cNvPr>
          <xdr:cNvGrpSpPr/>
        </xdr:nvGrpSpPr>
        <xdr:grpSpPr>
          <a:xfrm>
            <a:off x="4726875" y="3760950"/>
            <a:ext cx="1238250" cy="38100"/>
            <a:chOff x="4726875" y="3760950"/>
            <a:chExt cx="1238250" cy="38100"/>
          </a:xfrm>
        </xdr:grpSpPr>
        <xdr:sp macro="" textlink="">
          <xdr:nvSpPr>
            <xdr:cNvPr id="5" name="Shape 4">
              <a:extLst>
                <a:ext uri="{FF2B5EF4-FFF2-40B4-BE49-F238E27FC236}">
                  <a16:creationId xmlns:a16="http://schemas.microsoft.com/office/drawing/2014/main" id="{00000000-0008-0000-0C00-000005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5" name="Shape 215">
              <a:extLst>
                <a:ext uri="{FF2B5EF4-FFF2-40B4-BE49-F238E27FC236}">
                  <a16:creationId xmlns:a16="http://schemas.microsoft.com/office/drawing/2014/main" id="{00000000-0008-0000-0C00-0000D7000000}"/>
                </a:ext>
              </a:extLst>
            </xdr:cNvPr>
            <xdr:cNvGrpSpPr/>
          </xdr:nvGrpSpPr>
          <xdr:grpSpPr>
            <a:xfrm>
              <a:off x="4726875" y="3760950"/>
              <a:ext cx="1238250" cy="38100"/>
              <a:chOff x="4726875" y="3760950"/>
              <a:chExt cx="1238250" cy="38100"/>
            </a:xfrm>
          </xdr:grpSpPr>
          <xdr:sp macro="" textlink="">
            <xdr:nvSpPr>
              <xdr:cNvPr id="216" name="Shape 216">
                <a:extLst>
                  <a:ext uri="{FF2B5EF4-FFF2-40B4-BE49-F238E27FC236}">
                    <a16:creationId xmlns:a16="http://schemas.microsoft.com/office/drawing/2014/main" id="{00000000-0008-0000-0C00-0000D8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7" name="Shape 217">
                <a:extLst>
                  <a:ext uri="{FF2B5EF4-FFF2-40B4-BE49-F238E27FC236}">
                    <a16:creationId xmlns:a16="http://schemas.microsoft.com/office/drawing/2014/main" id="{00000000-0008-0000-0C00-0000D9000000}"/>
                  </a:ext>
                </a:extLst>
              </xdr:cNvPr>
              <xdr:cNvGrpSpPr/>
            </xdr:nvGrpSpPr>
            <xdr:grpSpPr>
              <a:xfrm>
                <a:off x="4726875" y="3760950"/>
                <a:ext cx="1238250" cy="38100"/>
                <a:chOff x="4726875" y="3775238"/>
                <a:chExt cx="1238250" cy="9525"/>
              </a:xfrm>
            </xdr:grpSpPr>
            <xdr:sp macro="" textlink="">
              <xdr:nvSpPr>
                <xdr:cNvPr id="218" name="Shape 218">
                  <a:extLst>
                    <a:ext uri="{FF2B5EF4-FFF2-40B4-BE49-F238E27FC236}">
                      <a16:creationId xmlns:a16="http://schemas.microsoft.com/office/drawing/2014/main" id="{00000000-0008-0000-0C00-0000DA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19" name="Shape 219">
                  <a:extLst>
                    <a:ext uri="{FF2B5EF4-FFF2-40B4-BE49-F238E27FC236}">
                      <a16:creationId xmlns:a16="http://schemas.microsoft.com/office/drawing/2014/main" id="{00000000-0008-0000-0C00-0000DB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6" name="Shape 2">
          <a:extLst>
            <a:ext uri="{FF2B5EF4-FFF2-40B4-BE49-F238E27FC236}">
              <a16:creationId xmlns:a16="http://schemas.microsoft.com/office/drawing/2014/main" id="{00000000-0008-0000-0C00-000006000000}"/>
            </a:ext>
          </a:extLst>
        </xdr:cNvPr>
        <xdr:cNvGrpSpPr/>
      </xdr:nvGrpSpPr>
      <xdr:grpSpPr>
        <a:xfrm>
          <a:off x="15049500" y="3790950"/>
          <a:ext cx="28575" cy="295275"/>
          <a:chOff x="5331713" y="3632363"/>
          <a:chExt cx="28575" cy="295275"/>
        </a:xfrm>
      </xdr:grpSpPr>
      <xdr:grpSp>
        <xdr:nvGrpSpPr>
          <xdr:cNvPr id="220" name="Shape 220">
            <a:extLst>
              <a:ext uri="{FF2B5EF4-FFF2-40B4-BE49-F238E27FC236}">
                <a16:creationId xmlns:a16="http://schemas.microsoft.com/office/drawing/2014/main" id="{00000000-0008-0000-0C00-0000DC000000}"/>
              </a:ext>
            </a:extLst>
          </xdr:cNvPr>
          <xdr:cNvGrpSpPr/>
        </xdr:nvGrpSpPr>
        <xdr:grpSpPr>
          <a:xfrm>
            <a:off x="5331713" y="3632363"/>
            <a:ext cx="28575" cy="295275"/>
            <a:chOff x="5331713" y="3632363"/>
            <a:chExt cx="28575" cy="295275"/>
          </a:xfrm>
        </xdr:grpSpPr>
        <xdr:sp macro="" textlink="">
          <xdr:nvSpPr>
            <xdr:cNvPr id="7" name="Shape 4">
              <a:extLst>
                <a:ext uri="{FF2B5EF4-FFF2-40B4-BE49-F238E27FC236}">
                  <a16:creationId xmlns:a16="http://schemas.microsoft.com/office/drawing/2014/main" id="{00000000-0008-0000-0C00-000007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21" name="Shape 221">
              <a:extLst>
                <a:ext uri="{FF2B5EF4-FFF2-40B4-BE49-F238E27FC236}">
                  <a16:creationId xmlns:a16="http://schemas.microsoft.com/office/drawing/2014/main" id="{00000000-0008-0000-0C00-0000DD000000}"/>
                </a:ext>
              </a:extLst>
            </xdr:cNvPr>
            <xdr:cNvGrpSpPr/>
          </xdr:nvGrpSpPr>
          <xdr:grpSpPr>
            <a:xfrm>
              <a:off x="5331713" y="3632363"/>
              <a:ext cx="28575" cy="295275"/>
              <a:chOff x="5331713" y="3632363"/>
              <a:chExt cx="28575" cy="295275"/>
            </a:xfrm>
          </xdr:grpSpPr>
          <xdr:sp macro="" textlink="">
            <xdr:nvSpPr>
              <xdr:cNvPr id="222" name="Shape 222">
                <a:extLst>
                  <a:ext uri="{FF2B5EF4-FFF2-40B4-BE49-F238E27FC236}">
                    <a16:creationId xmlns:a16="http://schemas.microsoft.com/office/drawing/2014/main" id="{00000000-0008-0000-0C00-0000D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23" name="Shape 223">
                <a:extLst>
                  <a:ext uri="{FF2B5EF4-FFF2-40B4-BE49-F238E27FC236}">
                    <a16:creationId xmlns:a16="http://schemas.microsoft.com/office/drawing/2014/main" id="{00000000-0008-0000-0C00-0000DF000000}"/>
                  </a:ext>
                </a:extLst>
              </xdr:cNvPr>
              <xdr:cNvGrpSpPr/>
            </xdr:nvGrpSpPr>
            <xdr:grpSpPr>
              <a:xfrm>
                <a:off x="5331713" y="3632363"/>
                <a:ext cx="28575" cy="295275"/>
                <a:chOff x="5312662" y="3632363"/>
                <a:chExt cx="66675" cy="295275"/>
              </a:xfrm>
            </xdr:grpSpPr>
            <xdr:sp macro="" textlink="">
              <xdr:nvSpPr>
                <xdr:cNvPr id="224" name="Shape 224">
                  <a:extLst>
                    <a:ext uri="{FF2B5EF4-FFF2-40B4-BE49-F238E27FC236}">
                      <a16:creationId xmlns:a16="http://schemas.microsoft.com/office/drawing/2014/main" id="{00000000-0008-0000-0C00-0000E0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25" name="Shape 225">
                  <a:extLst>
                    <a:ext uri="{FF2B5EF4-FFF2-40B4-BE49-F238E27FC236}">
                      <a16:creationId xmlns:a16="http://schemas.microsoft.com/office/drawing/2014/main" id="{00000000-0008-0000-0C00-0000E1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116175" cy="923925"/>
    <xdr:pic>
      <xdr:nvPicPr>
        <xdr:cNvPr id="8" name="image1.png">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6</xdr:col>
      <xdr:colOff>219075</xdr:colOff>
      <xdr:row>33</xdr:row>
      <xdr:rowOff>76200</xdr:rowOff>
    </xdr:from>
    <xdr:ext cx="6477000" cy="2847975"/>
    <xdr:graphicFrame macro="">
      <xdr:nvGraphicFramePr>
        <xdr:cNvPr id="358656057" name="Chart 14" title="Gráfico">
          <a:extLst>
            <a:ext uri="{FF2B5EF4-FFF2-40B4-BE49-F238E27FC236}">
              <a16:creationId xmlns:a16="http://schemas.microsoft.com/office/drawing/2014/main" id="{00000000-0008-0000-0D00-000039A86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238250" cy="38100"/>
    <xdr:grpSp>
      <xdr:nvGrpSpPr>
        <xdr:cNvPr id="2" name="Shape 2">
          <a:extLst>
            <a:ext uri="{FF2B5EF4-FFF2-40B4-BE49-F238E27FC236}">
              <a16:creationId xmlns:a16="http://schemas.microsoft.com/office/drawing/2014/main" id="{00000000-0008-0000-0D00-000002000000}"/>
            </a:ext>
          </a:extLst>
        </xdr:cNvPr>
        <xdr:cNvGrpSpPr/>
      </xdr:nvGrpSpPr>
      <xdr:grpSpPr>
        <a:xfrm>
          <a:off x="13896975" y="6858000"/>
          <a:ext cx="1238250" cy="38100"/>
          <a:chOff x="4726875" y="3760950"/>
          <a:chExt cx="1238250" cy="38100"/>
        </a:xfrm>
      </xdr:grpSpPr>
      <xdr:grpSp>
        <xdr:nvGrpSpPr>
          <xdr:cNvPr id="226" name="Shape 226">
            <a:extLst>
              <a:ext uri="{FF2B5EF4-FFF2-40B4-BE49-F238E27FC236}">
                <a16:creationId xmlns:a16="http://schemas.microsoft.com/office/drawing/2014/main" id="{00000000-0008-0000-0D00-0000E2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D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27" name="Shape 227">
              <a:extLst>
                <a:ext uri="{FF2B5EF4-FFF2-40B4-BE49-F238E27FC236}">
                  <a16:creationId xmlns:a16="http://schemas.microsoft.com/office/drawing/2014/main" id="{00000000-0008-0000-0D00-0000E3000000}"/>
                </a:ext>
              </a:extLst>
            </xdr:cNvPr>
            <xdr:cNvGrpSpPr/>
          </xdr:nvGrpSpPr>
          <xdr:grpSpPr>
            <a:xfrm>
              <a:off x="4726875" y="3760950"/>
              <a:ext cx="1238250" cy="38100"/>
              <a:chOff x="4726875" y="3760950"/>
              <a:chExt cx="1238250" cy="38100"/>
            </a:xfrm>
          </xdr:grpSpPr>
          <xdr:sp macro="" textlink="">
            <xdr:nvSpPr>
              <xdr:cNvPr id="228" name="Shape 228">
                <a:extLst>
                  <a:ext uri="{FF2B5EF4-FFF2-40B4-BE49-F238E27FC236}">
                    <a16:creationId xmlns:a16="http://schemas.microsoft.com/office/drawing/2014/main" id="{00000000-0008-0000-0D00-0000E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29" name="Shape 229">
                <a:extLst>
                  <a:ext uri="{FF2B5EF4-FFF2-40B4-BE49-F238E27FC236}">
                    <a16:creationId xmlns:a16="http://schemas.microsoft.com/office/drawing/2014/main" id="{00000000-0008-0000-0D00-0000E5000000}"/>
                  </a:ext>
                </a:extLst>
              </xdr:cNvPr>
              <xdr:cNvGrpSpPr/>
            </xdr:nvGrpSpPr>
            <xdr:grpSpPr>
              <a:xfrm>
                <a:off x="4726875" y="3760950"/>
                <a:ext cx="1238250" cy="38100"/>
                <a:chOff x="4726875" y="3775238"/>
                <a:chExt cx="1238250" cy="9525"/>
              </a:xfrm>
            </xdr:grpSpPr>
            <xdr:sp macro="" textlink="">
              <xdr:nvSpPr>
                <xdr:cNvPr id="230" name="Shape 230">
                  <a:extLst>
                    <a:ext uri="{FF2B5EF4-FFF2-40B4-BE49-F238E27FC236}">
                      <a16:creationId xmlns:a16="http://schemas.microsoft.com/office/drawing/2014/main" id="{00000000-0008-0000-0D00-0000E6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31" name="Shape 231">
                  <a:extLst>
                    <a:ext uri="{FF2B5EF4-FFF2-40B4-BE49-F238E27FC236}">
                      <a16:creationId xmlns:a16="http://schemas.microsoft.com/office/drawing/2014/main" id="{00000000-0008-0000-0D00-0000E7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3" name="Shape 2">
          <a:extLst>
            <a:ext uri="{FF2B5EF4-FFF2-40B4-BE49-F238E27FC236}">
              <a16:creationId xmlns:a16="http://schemas.microsoft.com/office/drawing/2014/main" id="{00000000-0008-0000-0D00-000003000000}"/>
            </a:ext>
          </a:extLst>
        </xdr:cNvPr>
        <xdr:cNvGrpSpPr/>
      </xdr:nvGrpSpPr>
      <xdr:grpSpPr>
        <a:xfrm>
          <a:off x="13896975" y="4114800"/>
          <a:ext cx="28575" cy="295275"/>
          <a:chOff x="5331713" y="3632363"/>
          <a:chExt cx="28575" cy="295275"/>
        </a:xfrm>
      </xdr:grpSpPr>
      <xdr:grpSp>
        <xdr:nvGrpSpPr>
          <xdr:cNvPr id="232" name="Shape 232">
            <a:extLst>
              <a:ext uri="{FF2B5EF4-FFF2-40B4-BE49-F238E27FC236}">
                <a16:creationId xmlns:a16="http://schemas.microsoft.com/office/drawing/2014/main" id="{00000000-0008-0000-0D00-0000E8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D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3" name="Shape 233">
              <a:extLst>
                <a:ext uri="{FF2B5EF4-FFF2-40B4-BE49-F238E27FC236}">
                  <a16:creationId xmlns:a16="http://schemas.microsoft.com/office/drawing/2014/main" id="{00000000-0008-0000-0D00-0000E9000000}"/>
                </a:ext>
              </a:extLst>
            </xdr:cNvPr>
            <xdr:cNvGrpSpPr/>
          </xdr:nvGrpSpPr>
          <xdr:grpSpPr>
            <a:xfrm>
              <a:off x="5331713" y="3632363"/>
              <a:ext cx="28575" cy="295275"/>
              <a:chOff x="5331713" y="3632363"/>
              <a:chExt cx="28575" cy="295275"/>
            </a:xfrm>
          </xdr:grpSpPr>
          <xdr:sp macro="" textlink="">
            <xdr:nvSpPr>
              <xdr:cNvPr id="234" name="Shape 234">
                <a:extLst>
                  <a:ext uri="{FF2B5EF4-FFF2-40B4-BE49-F238E27FC236}">
                    <a16:creationId xmlns:a16="http://schemas.microsoft.com/office/drawing/2014/main" id="{00000000-0008-0000-0D00-0000EA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5" name="Shape 235">
                <a:extLst>
                  <a:ext uri="{FF2B5EF4-FFF2-40B4-BE49-F238E27FC236}">
                    <a16:creationId xmlns:a16="http://schemas.microsoft.com/office/drawing/2014/main" id="{00000000-0008-0000-0D00-0000EB000000}"/>
                  </a:ext>
                </a:extLst>
              </xdr:cNvPr>
              <xdr:cNvGrpSpPr/>
            </xdr:nvGrpSpPr>
            <xdr:grpSpPr>
              <a:xfrm>
                <a:off x="5331713" y="3632363"/>
                <a:ext cx="28575" cy="295275"/>
                <a:chOff x="5312662" y="3632363"/>
                <a:chExt cx="66675" cy="295275"/>
              </a:xfrm>
            </xdr:grpSpPr>
            <xdr:sp macro="" textlink="">
              <xdr:nvSpPr>
                <xdr:cNvPr id="236" name="Shape 236">
                  <a:extLst>
                    <a:ext uri="{FF2B5EF4-FFF2-40B4-BE49-F238E27FC236}">
                      <a16:creationId xmlns:a16="http://schemas.microsoft.com/office/drawing/2014/main" id="{00000000-0008-0000-0D00-0000EC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37" name="Shape 237">
                  <a:extLst>
                    <a:ext uri="{FF2B5EF4-FFF2-40B4-BE49-F238E27FC236}">
                      <a16:creationId xmlns:a16="http://schemas.microsoft.com/office/drawing/2014/main" id="{00000000-0008-0000-0D00-0000ED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D00-000006000000}"/>
            </a:ext>
          </a:extLst>
        </xdr:cNvPr>
        <xdr:cNvGrpSpPr/>
      </xdr:nvGrpSpPr>
      <xdr:grpSpPr>
        <a:xfrm>
          <a:off x="13896975" y="6858000"/>
          <a:ext cx="1238250" cy="38100"/>
          <a:chOff x="4726875" y="3760950"/>
          <a:chExt cx="1238250" cy="38100"/>
        </a:xfrm>
      </xdr:grpSpPr>
      <xdr:grpSp>
        <xdr:nvGrpSpPr>
          <xdr:cNvPr id="238" name="Shape 238">
            <a:extLst>
              <a:ext uri="{FF2B5EF4-FFF2-40B4-BE49-F238E27FC236}">
                <a16:creationId xmlns:a16="http://schemas.microsoft.com/office/drawing/2014/main" id="{00000000-0008-0000-0D00-0000EE00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D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9" name="Shape 239">
              <a:extLst>
                <a:ext uri="{FF2B5EF4-FFF2-40B4-BE49-F238E27FC236}">
                  <a16:creationId xmlns:a16="http://schemas.microsoft.com/office/drawing/2014/main" id="{00000000-0008-0000-0D00-0000EF000000}"/>
                </a:ext>
              </a:extLst>
            </xdr:cNvPr>
            <xdr:cNvGrpSpPr/>
          </xdr:nvGrpSpPr>
          <xdr:grpSpPr>
            <a:xfrm>
              <a:off x="4726875" y="3760950"/>
              <a:ext cx="1238250" cy="38100"/>
              <a:chOff x="4726875" y="3760950"/>
              <a:chExt cx="1238250" cy="38100"/>
            </a:xfrm>
          </xdr:grpSpPr>
          <xdr:sp macro="" textlink="">
            <xdr:nvSpPr>
              <xdr:cNvPr id="240" name="Shape 240">
                <a:extLst>
                  <a:ext uri="{FF2B5EF4-FFF2-40B4-BE49-F238E27FC236}">
                    <a16:creationId xmlns:a16="http://schemas.microsoft.com/office/drawing/2014/main" id="{00000000-0008-0000-0D00-0000F0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1" name="Shape 241">
                <a:extLst>
                  <a:ext uri="{FF2B5EF4-FFF2-40B4-BE49-F238E27FC236}">
                    <a16:creationId xmlns:a16="http://schemas.microsoft.com/office/drawing/2014/main" id="{00000000-0008-0000-0D00-0000F1000000}"/>
                  </a:ext>
                </a:extLst>
              </xdr:cNvPr>
              <xdr:cNvGrpSpPr/>
            </xdr:nvGrpSpPr>
            <xdr:grpSpPr>
              <a:xfrm>
                <a:off x="4726875" y="3760950"/>
                <a:ext cx="1238250" cy="38100"/>
                <a:chOff x="4726875" y="3775238"/>
                <a:chExt cx="1238250" cy="9525"/>
              </a:xfrm>
            </xdr:grpSpPr>
            <xdr:sp macro="" textlink="">
              <xdr:nvSpPr>
                <xdr:cNvPr id="242" name="Shape 242">
                  <a:extLst>
                    <a:ext uri="{FF2B5EF4-FFF2-40B4-BE49-F238E27FC236}">
                      <a16:creationId xmlns:a16="http://schemas.microsoft.com/office/drawing/2014/main" id="{00000000-0008-0000-0D00-0000F2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43" name="Shape 243">
                  <a:extLst>
                    <a:ext uri="{FF2B5EF4-FFF2-40B4-BE49-F238E27FC236}">
                      <a16:creationId xmlns:a16="http://schemas.microsoft.com/office/drawing/2014/main" id="{00000000-0008-0000-0D00-0000F3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D00-000008000000}"/>
            </a:ext>
          </a:extLst>
        </xdr:cNvPr>
        <xdr:cNvGrpSpPr/>
      </xdr:nvGrpSpPr>
      <xdr:grpSpPr>
        <a:xfrm>
          <a:off x="13896975" y="4114800"/>
          <a:ext cx="28575" cy="295275"/>
          <a:chOff x="5331713" y="3632363"/>
          <a:chExt cx="28575" cy="295275"/>
        </a:xfrm>
      </xdr:grpSpPr>
      <xdr:grpSp>
        <xdr:nvGrpSpPr>
          <xdr:cNvPr id="244" name="Shape 244">
            <a:extLst>
              <a:ext uri="{FF2B5EF4-FFF2-40B4-BE49-F238E27FC236}">
                <a16:creationId xmlns:a16="http://schemas.microsoft.com/office/drawing/2014/main" id="{00000000-0008-0000-0D00-0000F400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D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45" name="Shape 245">
              <a:extLst>
                <a:ext uri="{FF2B5EF4-FFF2-40B4-BE49-F238E27FC236}">
                  <a16:creationId xmlns:a16="http://schemas.microsoft.com/office/drawing/2014/main" id="{00000000-0008-0000-0D00-0000F5000000}"/>
                </a:ext>
              </a:extLst>
            </xdr:cNvPr>
            <xdr:cNvGrpSpPr/>
          </xdr:nvGrpSpPr>
          <xdr:grpSpPr>
            <a:xfrm>
              <a:off x="5331713" y="3632363"/>
              <a:ext cx="28575" cy="295275"/>
              <a:chOff x="5331713" y="3632363"/>
              <a:chExt cx="28575" cy="295275"/>
            </a:xfrm>
          </xdr:grpSpPr>
          <xdr:sp macro="" textlink="">
            <xdr:nvSpPr>
              <xdr:cNvPr id="246" name="Shape 246">
                <a:extLst>
                  <a:ext uri="{FF2B5EF4-FFF2-40B4-BE49-F238E27FC236}">
                    <a16:creationId xmlns:a16="http://schemas.microsoft.com/office/drawing/2014/main" id="{00000000-0008-0000-0D00-0000F6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7" name="Shape 247">
                <a:extLst>
                  <a:ext uri="{FF2B5EF4-FFF2-40B4-BE49-F238E27FC236}">
                    <a16:creationId xmlns:a16="http://schemas.microsoft.com/office/drawing/2014/main" id="{00000000-0008-0000-0D00-0000F7000000}"/>
                  </a:ext>
                </a:extLst>
              </xdr:cNvPr>
              <xdr:cNvGrpSpPr/>
            </xdr:nvGrpSpPr>
            <xdr:grpSpPr>
              <a:xfrm>
                <a:off x="5331713" y="3632363"/>
                <a:ext cx="28575" cy="295275"/>
                <a:chOff x="5312662" y="3632363"/>
                <a:chExt cx="66675" cy="295275"/>
              </a:xfrm>
            </xdr:grpSpPr>
            <xdr:sp macro="" textlink="">
              <xdr:nvSpPr>
                <xdr:cNvPr id="248" name="Shape 248">
                  <a:extLst>
                    <a:ext uri="{FF2B5EF4-FFF2-40B4-BE49-F238E27FC236}">
                      <a16:creationId xmlns:a16="http://schemas.microsoft.com/office/drawing/2014/main" id="{00000000-0008-0000-0D00-0000F8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49" name="Shape 249">
                  <a:extLst>
                    <a:ext uri="{FF2B5EF4-FFF2-40B4-BE49-F238E27FC236}">
                      <a16:creationId xmlns:a16="http://schemas.microsoft.com/office/drawing/2014/main" id="{00000000-0008-0000-0D00-0000F9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316075" cy="923925"/>
    <xdr:pic>
      <xdr:nvPicPr>
        <xdr:cNvPr id="10" name="image1.png">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0E00-000002000000}"/>
            </a:ext>
          </a:extLst>
        </xdr:cNvPr>
        <xdr:cNvGrpSpPr/>
      </xdr:nvGrpSpPr>
      <xdr:grpSpPr>
        <a:xfrm>
          <a:off x="13896975" y="6534150"/>
          <a:ext cx="1238250" cy="38100"/>
          <a:chOff x="4726875" y="3760950"/>
          <a:chExt cx="1238250" cy="38100"/>
        </a:xfrm>
      </xdr:grpSpPr>
      <xdr:grpSp>
        <xdr:nvGrpSpPr>
          <xdr:cNvPr id="250" name="Shape 250">
            <a:extLst>
              <a:ext uri="{FF2B5EF4-FFF2-40B4-BE49-F238E27FC236}">
                <a16:creationId xmlns:a16="http://schemas.microsoft.com/office/drawing/2014/main" id="{00000000-0008-0000-0E00-0000FA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E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1" name="Shape 251">
              <a:extLst>
                <a:ext uri="{FF2B5EF4-FFF2-40B4-BE49-F238E27FC236}">
                  <a16:creationId xmlns:a16="http://schemas.microsoft.com/office/drawing/2014/main" id="{00000000-0008-0000-0E00-0000FB000000}"/>
                </a:ext>
              </a:extLst>
            </xdr:cNvPr>
            <xdr:cNvGrpSpPr/>
          </xdr:nvGrpSpPr>
          <xdr:grpSpPr>
            <a:xfrm>
              <a:off x="4726875" y="3760950"/>
              <a:ext cx="1238250" cy="38100"/>
              <a:chOff x="4726875" y="3760950"/>
              <a:chExt cx="1238250" cy="38100"/>
            </a:xfrm>
          </xdr:grpSpPr>
          <xdr:sp macro="" textlink="">
            <xdr:nvSpPr>
              <xdr:cNvPr id="252" name="Shape 252">
                <a:extLst>
                  <a:ext uri="{FF2B5EF4-FFF2-40B4-BE49-F238E27FC236}">
                    <a16:creationId xmlns:a16="http://schemas.microsoft.com/office/drawing/2014/main" id="{00000000-0008-0000-0E00-0000FC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3" name="Shape 253">
                <a:extLst>
                  <a:ext uri="{FF2B5EF4-FFF2-40B4-BE49-F238E27FC236}">
                    <a16:creationId xmlns:a16="http://schemas.microsoft.com/office/drawing/2014/main" id="{00000000-0008-0000-0E00-0000FD000000}"/>
                  </a:ext>
                </a:extLst>
              </xdr:cNvPr>
              <xdr:cNvGrpSpPr/>
            </xdr:nvGrpSpPr>
            <xdr:grpSpPr>
              <a:xfrm>
                <a:off x="4726875" y="3760950"/>
                <a:ext cx="1238250" cy="38100"/>
                <a:chOff x="4726875" y="3775238"/>
                <a:chExt cx="1238250" cy="9525"/>
              </a:xfrm>
            </xdr:grpSpPr>
            <xdr:sp macro="" textlink="">
              <xdr:nvSpPr>
                <xdr:cNvPr id="254" name="Shape 254">
                  <a:extLst>
                    <a:ext uri="{FF2B5EF4-FFF2-40B4-BE49-F238E27FC236}">
                      <a16:creationId xmlns:a16="http://schemas.microsoft.com/office/drawing/2014/main" id="{00000000-0008-0000-0E00-0000FE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55" name="Shape 255">
                  <a:extLst>
                    <a:ext uri="{FF2B5EF4-FFF2-40B4-BE49-F238E27FC236}">
                      <a16:creationId xmlns:a16="http://schemas.microsoft.com/office/drawing/2014/main" id="{00000000-0008-0000-0E00-0000FF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0E00-000003000000}"/>
            </a:ext>
          </a:extLst>
        </xdr:cNvPr>
        <xdr:cNvGrpSpPr/>
      </xdr:nvGrpSpPr>
      <xdr:grpSpPr>
        <a:xfrm>
          <a:off x="13896975" y="3790950"/>
          <a:ext cx="28575" cy="295275"/>
          <a:chOff x="5331713" y="3632363"/>
          <a:chExt cx="28575" cy="295275"/>
        </a:xfrm>
      </xdr:grpSpPr>
      <xdr:grpSp>
        <xdr:nvGrpSpPr>
          <xdr:cNvPr id="256" name="Shape 256">
            <a:extLst>
              <a:ext uri="{FF2B5EF4-FFF2-40B4-BE49-F238E27FC236}">
                <a16:creationId xmlns:a16="http://schemas.microsoft.com/office/drawing/2014/main" id="{00000000-0008-0000-0E00-000000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E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7" name="Shape 257">
              <a:extLst>
                <a:ext uri="{FF2B5EF4-FFF2-40B4-BE49-F238E27FC236}">
                  <a16:creationId xmlns:a16="http://schemas.microsoft.com/office/drawing/2014/main" id="{00000000-0008-0000-0E00-000001010000}"/>
                </a:ext>
              </a:extLst>
            </xdr:cNvPr>
            <xdr:cNvGrpSpPr/>
          </xdr:nvGrpSpPr>
          <xdr:grpSpPr>
            <a:xfrm>
              <a:off x="5331713" y="3632363"/>
              <a:ext cx="28575" cy="295275"/>
              <a:chOff x="5331713" y="3632363"/>
              <a:chExt cx="28575" cy="295275"/>
            </a:xfrm>
          </xdr:grpSpPr>
          <xdr:sp macro="" textlink="">
            <xdr:nvSpPr>
              <xdr:cNvPr id="258" name="Shape 258">
                <a:extLst>
                  <a:ext uri="{FF2B5EF4-FFF2-40B4-BE49-F238E27FC236}">
                    <a16:creationId xmlns:a16="http://schemas.microsoft.com/office/drawing/2014/main" id="{00000000-0008-0000-0E00-000002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9" name="Shape 259">
                <a:extLst>
                  <a:ext uri="{FF2B5EF4-FFF2-40B4-BE49-F238E27FC236}">
                    <a16:creationId xmlns:a16="http://schemas.microsoft.com/office/drawing/2014/main" id="{00000000-0008-0000-0E00-000003010000}"/>
                  </a:ext>
                </a:extLst>
              </xdr:cNvPr>
              <xdr:cNvGrpSpPr/>
            </xdr:nvGrpSpPr>
            <xdr:grpSpPr>
              <a:xfrm>
                <a:off x="5331713" y="3632363"/>
                <a:ext cx="28575" cy="295275"/>
                <a:chOff x="5312662" y="3632363"/>
                <a:chExt cx="66675" cy="295275"/>
              </a:xfrm>
            </xdr:grpSpPr>
            <xdr:sp macro="" textlink="">
              <xdr:nvSpPr>
                <xdr:cNvPr id="260" name="Shape 260">
                  <a:extLst>
                    <a:ext uri="{FF2B5EF4-FFF2-40B4-BE49-F238E27FC236}">
                      <a16:creationId xmlns:a16="http://schemas.microsoft.com/office/drawing/2014/main" id="{00000000-0008-0000-0E00-000004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61" name="Shape 261">
                  <a:extLst>
                    <a:ext uri="{FF2B5EF4-FFF2-40B4-BE49-F238E27FC236}">
                      <a16:creationId xmlns:a16="http://schemas.microsoft.com/office/drawing/2014/main" id="{00000000-0008-0000-0E00-000005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E00-000006000000}"/>
            </a:ext>
          </a:extLst>
        </xdr:cNvPr>
        <xdr:cNvGrpSpPr/>
      </xdr:nvGrpSpPr>
      <xdr:grpSpPr>
        <a:xfrm>
          <a:off x="13896975" y="6534150"/>
          <a:ext cx="1238250" cy="38100"/>
          <a:chOff x="4726875" y="3760950"/>
          <a:chExt cx="1238250" cy="38100"/>
        </a:xfrm>
      </xdr:grpSpPr>
      <xdr:grpSp>
        <xdr:nvGrpSpPr>
          <xdr:cNvPr id="262" name="Shape 262">
            <a:extLst>
              <a:ext uri="{FF2B5EF4-FFF2-40B4-BE49-F238E27FC236}">
                <a16:creationId xmlns:a16="http://schemas.microsoft.com/office/drawing/2014/main" id="{00000000-0008-0000-0E00-000006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E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63" name="Shape 263">
              <a:extLst>
                <a:ext uri="{FF2B5EF4-FFF2-40B4-BE49-F238E27FC236}">
                  <a16:creationId xmlns:a16="http://schemas.microsoft.com/office/drawing/2014/main" id="{00000000-0008-0000-0E00-000007010000}"/>
                </a:ext>
              </a:extLst>
            </xdr:cNvPr>
            <xdr:cNvGrpSpPr/>
          </xdr:nvGrpSpPr>
          <xdr:grpSpPr>
            <a:xfrm>
              <a:off x="4726875" y="3760950"/>
              <a:ext cx="1238250" cy="38100"/>
              <a:chOff x="4726875" y="3760950"/>
              <a:chExt cx="1238250" cy="38100"/>
            </a:xfrm>
          </xdr:grpSpPr>
          <xdr:sp macro="" textlink="">
            <xdr:nvSpPr>
              <xdr:cNvPr id="264" name="Shape 264">
                <a:extLst>
                  <a:ext uri="{FF2B5EF4-FFF2-40B4-BE49-F238E27FC236}">
                    <a16:creationId xmlns:a16="http://schemas.microsoft.com/office/drawing/2014/main" id="{00000000-0008-0000-0E00-000008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65" name="Shape 265">
                <a:extLst>
                  <a:ext uri="{FF2B5EF4-FFF2-40B4-BE49-F238E27FC236}">
                    <a16:creationId xmlns:a16="http://schemas.microsoft.com/office/drawing/2014/main" id="{00000000-0008-0000-0E00-000009010000}"/>
                  </a:ext>
                </a:extLst>
              </xdr:cNvPr>
              <xdr:cNvGrpSpPr/>
            </xdr:nvGrpSpPr>
            <xdr:grpSpPr>
              <a:xfrm>
                <a:off x="4726875" y="3760950"/>
                <a:ext cx="1238250" cy="38100"/>
                <a:chOff x="4726875" y="3775238"/>
                <a:chExt cx="1238250" cy="9525"/>
              </a:xfrm>
            </xdr:grpSpPr>
            <xdr:sp macro="" textlink="">
              <xdr:nvSpPr>
                <xdr:cNvPr id="266" name="Shape 266">
                  <a:extLst>
                    <a:ext uri="{FF2B5EF4-FFF2-40B4-BE49-F238E27FC236}">
                      <a16:creationId xmlns:a16="http://schemas.microsoft.com/office/drawing/2014/main" id="{00000000-0008-0000-0E00-00000A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67" name="Shape 267">
                  <a:extLst>
                    <a:ext uri="{FF2B5EF4-FFF2-40B4-BE49-F238E27FC236}">
                      <a16:creationId xmlns:a16="http://schemas.microsoft.com/office/drawing/2014/main" id="{00000000-0008-0000-0E00-00000B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E00-000008000000}"/>
            </a:ext>
          </a:extLst>
        </xdr:cNvPr>
        <xdr:cNvGrpSpPr/>
      </xdr:nvGrpSpPr>
      <xdr:grpSpPr>
        <a:xfrm>
          <a:off x="13896975" y="3790950"/>
          <a:ext cx="28575" cy="295275"/>
          <a:chOff x="5331713" y="3632363"/>
          <a:chExt cx="28575" cy="295275"/>
        </a:xfrm>
      </xdr:grpSpPr>
      <xdr:grpSp>
        <xdr:nvGrpSpPr>
          <xdr:cNvPr id="268" name="Shape 268">
            <a:extLst>
              <a:ext uri="{FF2B5EF4-FFF2-40B4-BE49-F238E27FC236}">
                <a16:creationId xmlns:a16="http://schemas.microsoft.com/office/drawing/2014/main" id="{00000000-0008-0000-0E00-00000C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E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69" name="Shape 269">
              <a:extLst>
                <a:ext uri="{FF2B5EF4-FFF2-40B4-BE49-F238E27FC236}">
                  <a16:creationId xmlns:a16="http://schemas.microsoft.com/office/drawing/2014/main" id="{00000000-0008-0000-0E00-00000D010000}"/>
                </a:ext>
              </a:extLst>
            </xdr:cNvPr>
            <xdr:cNvGrpSpPr/>
          </xdr:nvGrpSpPr>
          <xdr:grpSpPr>
            <a:xfrm>
              <a:off x="5331713" y="3632363"/>
              <a:ext cx="28575" cy="295275"/>
              <a:chOff x="5331713" y="3632363"/>
              <a:chExt cx="28575" cy="295275"/>
            </a:xfrm>
          </xdr:grpSpPr>
          <xdr:sp macro="" textlink="">
            <xdr:nvSpPr>
              <xdr:cNvPr id="270" name="Shape 270">
                <a:extLst>
                  <a:ext uri="{FF2B5EF4-FFF2-40B4-BE49-F238E27FC236}">
                    <a16:creationId xmlns:a16="http://schemas.microsoft.com/office/drawing/2014/main" id="{00000000-0008-0000-0E00-00000E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1" name="Shape 271">
                <a:extLst>
                  <a:ext uri="{FF2B5EF4-FFF2-40B4-BE49-F238E27FC236}">
                    <a16:creationId xmlns:a16="http://schemas.microsoft.com/office/drawing/2014/main" id="{00000000-0008-0000-0E00-00000F010000}"/>
                  </a:ext>
                </a:extLst>
              </xdr:cNvPr>
              <xdr:cNvGrpSpPr/>
            </xdr:nvGrpSpPr>
            <xdr:grpSpPr>
              <a:xfrm>
                <a:off x="5331713" y="3632363"/>
                <a:ext cx="28575" cy="295275"/>
                <a:chOff x="5312662" y="3632363"/>
                <a:chExt cx="66675" cy="295275"/>
              </a:xfrm>
            </xdr:grpSpPr>
            <xdr:sp macro="" textlink="">
              <xdr:nvSpPr>
                <xdr:cNvPr id="272" name="Shape 272">
                  <a:extLst>
                    <a:ext uri="{FF2B5EF4-FFF2-40B4-BE49-F238E27FC236}">
                      <a16:creationId xmlns:a16="http://schemas.microsoft.com/office/drawing/2014/main" id="{00000000-0008-0000-0E00-000010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73" name="Shape 273">
                  <a:extLst>
                    <a:ext uri="{FF2B5EF4-FFF2-40B4-BE49-F238E27FC236}">
                      <a16:creationId xmlns:a16="http://schemas.microsoft.com/office/drawing/2014/main" id="{00000000-0008-0000-0E00-000011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77975" cy="923925"/>
    <xdr:pic>
      <xdr:nvPicPr>
        <xdr:cNvPr id="10" name="image1.png">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8</xdr:col>
      <xdr:colOff>180975</xdr:colOff>
      <xdr:row>33</xdr:row>
      <xdr:rowOff>114300</xdr:rowOff>
    </xdr:from>
    <xdr:ext cx="4819650" cy="2162175"/>
    <xdr:graphicFrame macro="">
      <xdr:nvGraphicFramePr>
        <xdr:cNvPr id="493759682" name="Chart 15">
          <a:extLst>
            <a:ext uri="{FF2B5EF4-FFF2-40B4-BE49-F238E27FC236}">
              <a16:creationId xmlns:a16="http://schemas.microsoft.com/office/drawing/2014/main" id="{00000000-0008-0000-0F00-0000C22C6E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0F00-000002000000}"/>
            </a:ext>
          </a:extLst>
        </xdr:cNvPr>
        <xdr:cNvGrpSpPr/>
      </xdr:nvGrpSpPr>
      <xdr:grpSpPr>
        <a:xfrm>
          <a:off x="13896975" y="6924675"/>
          <a:ext cx="1238250" cy="38100"/>
          <a:chOff x="4726875" y="3760950"/>
          <a:chExt cx="1238250" cy="38100"/>
        </a:xfrm>
      </xdr:grpSpPr>
      <xdr:grpSp>
        <xdr:nvGrpSpPr>
          <xdr:cNvPr id="274" name="Shape 274">
            <a:extLst>
              <a:ext uri="{FF2B5EF4-FFF2-40B4-BE49-F238E27FC236}">
                <a16:creationId xmlns:a16="http://schemas.microsoft.com/office/drawing/2014/main" id="{00000000-0008-0000-0F00-000012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F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5" name="Shape 275">
              <a:extLst>
                <a:ext uri="{FF2B5EF4-FFF2-40B4-BE49-F238E27FC236}">
                  <a16:creationId xmlns:a16="http://schemas.microsoft.com/office/drawing/2014/main" id="{00000000-0008-0000-0F00-000013010000}"/>
                </a:ext>
              </a:extLst>
            </xdr:cNvPr>
            <xdr:cNvGrpSpPr/>
          </xdr:nvGrpSpPr>
          <xdr:grpSpPr>
            <a:xfrm>
              <a:off x="4726875" y="3760950"/>
              <a:ext cx="1238250" cy="38100"/>
              <a:chOff x="4726875" y="3760950"/>
              <a:chExt cx="1238250" cy="38100"/>
            </a:xfrm>
          </xdr:grpSpPr>
          <xdr:sp macro="" textlink="">
            <xdr:nvSpPr>
              <xdr:cNvPr id="276" name="Shape 276">
                <a:extLst>
                  <a:ext uri="{FF2B5EF4-FFF2-40B4-BE49-F238E27FC236}">
                    <a16:creationId xmlns:a16="http://schemas.microsoft.com/office/drawing/2014/main" id="{00000000-0008-0000-0F00-000014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7" name="Shape 277">
                <a:extLst>
                  <a:ext uri="{FF2B5EF4-FFF2-40B4-BE49-F238E27FC236}">
                    <a16:creationId xmlns:a16="http://schemas.microsoft.com/office/drawing/2014/main" id="{00000000-0008-0000-0F00-000015010000}"/>
                  </a:ext>
                </a:extLst>
              </xdr:cNvPr>
              <xdr:cNvGrpSpPr/>
            </xdr:nvGrpSpPr>
            <xdr:grpSpPr>
              <a:xfrm>
                <a:off x="4726875" y="3760950"/>
                <a:ext cx="1238250" cy="38100"/>
                <a:chOff x="4726875" y="3775238"/>
                <a:chExt cx="1238250" cy="9525"/>
              </a:xfrm>
            </xdr:grpSpPr>
            <xdr:sp macro="" textlink="">
              <xdr:nvSpPr>
                <xdr:cNvPr id="278" name="Shape 278">
                  <a:extLst>
                    <a:ext uri="{FF2B5EF4-FFF2-40B4-BE49-F238E27FC236}">
                      <a16:creationId xmlns:a16="http://schemas.microsoft.com/office/drawing/2014/main" id="{00000000-0008-0000-0F00-000016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79" name="Shape 279">
                  <a:extLst>
                    <a:ext uri="{FF2B5EF4-FFF2-40B4-BE49-F238E27FC236}">
                      <a16:creationId xmlns:a16="http://schemas.microsoft.com/office/drawing/2014/main" id="{00000000-0008-0000-0F00-000017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0F00-000003000000}"/>
            </a:ext>
          </a:extLst>
        </xdr:cNvPr>
        <xdr:cNvGrpSpPr/>
      </xdr:nvGrpSpPr>
      <xdr:grpSpPr>
        <a:xfrm>
          <a:off x="13896975" y="3790950"/>
          <a:ext cx="28575" cy="295275"/>
          <a:chOff x="5331713" y="3632363"/>
          <a:chExt cx="28575" cy="295275"/>
        </a:xfrm>
      </xdr:grpSpPr>
      <xdr:grpSp>
        <xdr:nvGrpSpPr>
          <xdr:cNvPr id="280" name="Shape 280">
            <a:extLst>
              <a:ext uri="{FF2B5EF4-FFF2-40B4-BE49-F238E27FC236}">
                <a16:creationId xmlns:a16="http://schemas.microsoft.com/office/drawing/2014/main" id="{00000000-0008-0000-0F00-000018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F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81" name="Shape 281">
              <a:extLst>
                <a:ext uri="{FF2B5EF4-FFF2-40B4-BE49-F238E27FC236}">
                  <a16:creationId xmlns:a16="http://schemas.microsoft.com/office/drawing/2014/main" id="{00000000-0008-0000-0F00-000019010000}"/>
                </a:ext>
              </a:extLst>
            </xdr:cNvPr>
            <xdr:cNvGrpSpPr/>
          </xdr:nvGrpSpPr>
          <xdr:grpSpPr>
            <a:xfrm>
              <a:off x="5331713" y="3632363"/>
              <a:ext cx="28575" cy="295275"/>
              <a:chOff x="5331713" y="3632363"/>
              <a:chExt cx="28575" cy="295275"/>
            </a:xfrm>
          </xdr:grpSpPr>
          <xdr:sp macro="" textlink="">
            <xdr:nvSpPr>
              <xdr:cNvPr id="282" name="Shape 282">
                <a:extLst>
                  <a:ext uri="{FF2B5EF4-FFF2-40B4-BE49-F238E27FC236}">
                    <a16:creationId xmlns:a16="http://schemas.microsoft.com/office/drawing/2014/main" id="{00000000-0008-0000-0F00-00001A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3" name="Shape 283">
                <a:extLst>
                  <a:ext uri="{FF2B5EF4-FFF2-40B4-BE49-F238E27FC236}">
                    <a16:creationId xmlns:a16="http://schemas.microsoft.com/office/drawing/2014/main" id="{00000000-0008-0000-0F00-00001B010000}"/>
                  </a:ext>
                </a:extLst>
              </xdr:cNvPr>
              <xdr:cNvGrpSpPr/>
            </xdr:nvGrpSpPr>
            <xdr:grpSpPr>
              <a:xfrm>
                <a:off x="5331713" y="3632363"/>
                <a:ext cx="28575" cy="295275"/>
                <a:chOff x="5312662" y="3632363"/>
                <a:chExt cx="66675" cy="295275"/>
              </a:xfrm>
            </xdr:grpSpPr>
            <xdr:sp macro="" textlink="">
              <xdr:nvSpPr>
                <xdr:cNvPr id="284" name="Shape 284">
                  <a:extLst>
                    <a:ext uri="{FF2B5EF4-FFF2-40B4-BE49-F238E27FC236}">
                      <a16:creationId xmlns:a16="http://schemas.microsoft.com/office/drawing/2014/main" id="{00000000-0008-0000-0F00-00001C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85" name="Shape 285">
                  <a:extLst>
                    <a:ext uri="{FF2B5EF4-FFF2-40B4-BE49-F238E27FC236}">
                      <a16:creationId xmlns:a16="http://schemas.microsoft.com/office/drawing/2014/main" id="{00000000-0008-0000-0F00-00001D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F00-000006000000}"/>
            </a:ext>
          </a:extLst>
        </xdr:cNvPr>
        <xdr:cNvGrpSpPr/>
      </xdr:nvGrpSpPr>
      <xdr:grpSpPr>
        <a:xfrm>
          <a:off x="13896975" y="6924675"/>
          <a:ext cx="1238250" cy="38100"/>
          <a:chOff x="4726875" y="3760950"/>
          <a:chExt cx="1238250" cy="38100"/>
        </a:xfrm>
      </xdr:grpSpPr>
      <xdr:grpSp>
        <xdr:nvGrpSpPr>
          <xdr:cNvPr id="286" name="Shape 286">
            <a:extLst>
              <a:ext uri="{FF2B5EF4-FFF2-40B4-BE49-F238E27FC236}">
                <a16:creationId xmlns:a16="http://schemas.microsoft.com/office/drawing/2014/main" id="{00000000-0008-0000-0F00-00001E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F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87" name="Shape 287">
              <a:extLst>
                <a:ext uri="{FF2B5EF4-FFF2-40B4-BE49-F238E27FC236}">
                  <a16:creationId xmlns:a16="http://schemas.microsoft.com/office/drawing/2014/main" id="{00000000-0008-0000-0F00-00001F010000}"/>
                </a:ext>
              </a:extLst>
            </xdr:cNvPr>
            <xdr:cNvGrpSpPr/>
          </xdr:nvGrpSpPr>
          <xdr:grpSpPr>
            <a:xfrm>
              <a:off x="4726875" y="3760950"/>
              <a:ext cx="1238250" cy="38100"/>
              <a:chOff x="4726875" y="3760950"/>
              <a:chExt cx="1238250" cy="38100"/>
            </a:xfrm>
          </xdr:grpSpPr>
          <xdr:sp macro="" textlink="">
            <xdr:nvSpPr>
              <xdr:cNvPr id="288" name="Shape 288">
                <a:extLst>
                  <a:ext uri="{FF2B5EF4-FFF2-40B4-BE49-F238E27FC236}">
                    <a16:creationId xmlns:a16="http://schemas.microsoft.com/office/drawing/2014/main" id="{00000000-0008-0000-0F00-000020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9" name="Shape 289">
                <a:extLst>
                  <a:ext uri="{FF2B5EF4-FFF2-40B4-BE49-F238E27FC236}">
                    <a16:creationId xmlns:a16="http://schemas.microsoft.com/office/drawing/2014/main" id="{00000000-0008-0000-0F00-000021010000}"/>
                  </a:ext>
                </a:extLst>
              </xdr:cNvPr>
              <xdr:cNvGrpSpPr/>
            </xdr:nvGrpSpPr>
            <xdr:grpSpPr>
              <a:xfrm>
                <a:off x="4726875" y="3760950"/>
                <a:ext cx="1238250" cy="38100"/>
                <a:chOff x="4726875" y="3775238"/>
                <a:chExt cx="1238250" cy="9525"/>
              </a:xfrm>
            </xdr:grpSpPr>
            <xdr:sp macro="" textlink="">
              <xdr:nvSpPr>
                <xdr:cNvPr id="290" name="Shape 290">
                  <a:extLst>
                    <a:ext uri="{FF2B5EF4-FFF2-40B4-BE49-F238E27FC236}">
                      <a16:creationId xmlns:a16="http://schemas.microsoft.com/office/drawing/2014/main" id="{00000000-0008-0000-0F00-000022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1" name="Shape 291">
                  <a:extLst>
                    <a:ext uri="{FF2B5EF4-FFF2-40B4-BE49-F238E27FC236}">
                      <a16:creationId xmlns:a16="http://schemas.microsoft.com/office/drawing/2014/main" id="{00000000-0008-0000-0F00-000023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F00-000008000000}"/>
            </a:ext>
          </a:extLst>
        </xdr:cNvPr>
        <xdr:cNvGrpSpPr/>
      </xdr:nvGrpSpPr>
      <xdr:grpSpPr>
        <a:xfrm>
          <a:off x="13896975" y="3790950"/>
          <a:ext cx="28575" cy="295275"/>
          <a:chOff x="5331713" y="3632363"/>
          <a:chExt cx="28575" cy="295275"/>
        </a:xfrm>
      </xdr:grpSpPr>
      <xdr:grpSp>
        <xdr:nvGrpSpPr>
          <xdr:cNvPr id="292" name="Shape 292">
            <a:extLst>
              <a:ext uri="{FF2B5EF4-FFF2-40B4-BE49-F238E27FC236}">
                <a16:creationId xmlns:a16="http://schemas.microsoft.com/office/drawing/2014/main" id="{00000000-0008-0000-0F00-000024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F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3" name="Shape 293">
              <a:extLst>
                <a:ext uri="{FF2B5EF4-FFF2-40B4-BE49-F238E27FC236}">
                  <a16:creationId xmlns:a16="http://schemas.microsoft.com/office/drawing/2014/main" id="{00000000-0008-0000-0F00-000025010000}"/>
                </a:ext>
              </a:extLst>
            </xdr:cNvPr>
            <xdr:cNvGrpSpPr/>
          </xdr:nvGrpSpPr>
          <xdr:grpSpPr>
            <a:xfrm>
              <a:off x="5331713" y="3632363"/>
              <a:ext cx="28575" cy="295275"/>
              <a:chOff x="5331713" y="3632363"/>
              <a:chExt cx="28575" cy="295275"/>
            </a:xfrm>
          </xdr:grpSpPr>
          <xdr:sp macro="" textlink="">
            <xdr:nvSpPr>
              <xdr:cNvPr id="294" name="Shape 294">
                <a:extLst>
                  <a:ext uri="{FF2B5EF4-FFF2-40B4-BE49-F238E27FC236}">
                    <a16:creationId xmlns:a16="http://schemas.microsoft.com/office/drawing/2014/main" id="{00000000-0008-0000-0F00-000026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5" name="Shape 295">
                <a:extLst>
                  <a:ext uri="{FF2B5EF4-FFF2-40B4-BE49-F238E27FC236}">
                    <a16:creationId xmlns:a16="http://schemas.microsoft.com/office/drawing/2014/main" id="{00000000-0008-0000-0F00-000027010000}"/>
                  </a:ext>
                </a:extLst>
              </xdr:cNvPr>
              <xdr:cNvGrpSpPr/>
            </xdr:nvGrpSpPr>
            <xdr:grpSpPr>
              <a:xfrm>
                <a:off x="5331713" y="3632363"/>
                <a:ext cx="28575" cy="295275"/>
                <a:chOff x="5312662" y="3632363"/>
                <a:chExt cx="66675" cy="295275"/>
              </a:xfrm>
            </xdr:grpSpPr>
            <xdr:sp macro="" textlink="">
              <xdr:nvSpPr>
                <xdr:cNvPr id="296" name="Shape 296">
                  <a:extLst>
                    <a:ext uri="{FF2B5EF4-FFF2-40B4-BE49-F238E27FC236}">
                      <a16:creationId xmlns:a16="http://schemas.microsoft.com/office/drawing/2014/main" id="{00000000-0008-0000-0F00-000028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7" name="Shape 297">
                  <a:extLst>
                    <a:ext uri="{FF2B5EF4-FFF2-40B4-BE49-F238E27FC236}">
                      <a16:creationId xmlns:a16="http://schemas.microsoft.com/office/drawing/2014/main" id="{00000000-0008-0000-0F00-000029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77975" cy="923925"/>
    <xdr:pic>
      <xdr:nvPicPr>
        <xdr:cNvPr id="10" name="image1.png">
          <a:extLst>
            <a:ext uri="{FF2B5EF4-FFF2-40B4-BE49-F238E27FC236}">
              <a16:creationId xmlns:a16="http://schemas.microsoft.com/office/drawing/2014/main" id="{00000000-0008-0000-0F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7</xdr:col>
      <xdr:colOff>371475</xdr:colOff>
      <xdr:row>33</xdr:row>
      <xdr:rowOff>66675</xdr:rowOff>
    </xdr:from>
    <xdr:ext cx="5895975" cy="1590675"/>
    <xdr:graphicFrame macro="">
      <xdr:nvGraphicFramePr>
        <xdr:cNvPr id="1027236927" name="Chart 16" title="Gráfico">
          <a:extLst>
            <a:ext uri="{FF2B5EF4-FFF2-40B4-BE49-F238E27FC236}">
              <a16:creationId xmlns:a16="http://schemas.microsoft.com/office/drawing/2014/main" id="{00000000-0008-0000-1000-00003F643A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000-000002000000}"/>
            </a:ext>
          </a:extLst>
        </xdr:cNvPr>
        <xdr:cNvGrpSpPr/>
      </xdr:nvGrpSpPr>
      <xdr:grpSpPr>
        <a:xfrm>
          <a:off x="13896975" y="6924675"/>
          <a:ext cx="1238250" cy="38100"/>
          <a:chOff x="4726875" y="3760950"/>
          <a:chExt cx="1238250" cy="38100"/>
        </a:xfrm>
      </xdr:grpSpPr>
      <xdr:grpSp>
        <xdr:nvGrpSpPr>
          <xdr:cNvPr id="298" name="Shape 298">
            <a:extLst>
              <a:ext uri="{FF2B5EF4-FFF2-40B4-BE49-F238E27FC236}">
                <a16:creationId xmlns:a16="http://schemas.microsoft.com/office/drawing/2014/main" id="{00000000-0008-0000-1000-00002A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0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9" name="Shape 299">
              <a:extLst>
                <a:ext uri="{FF2B5EF4-FFF2-40B4-BE49-F238E27FC236}">
                  <a16:creationId xmlns:a16="http://schemas.microsoft.com/office/drawing/2014/main" id="{00000000-0008-0000-1000-00002B010000}"/>
                </a:ext>
              </a:extLst>
            </xdr:cNvPr>
            <xdr:cNvGrpSpPr/>
          </xdr:nvGrpSpPr>
          <xdr:grpSpPr>
            <a:xfrm>
              <a:off x="4726875" y="3760950"/>
              <a:ext cx="1238250" cy="38100"/>
              <a:chOff x="4726875" y="3760950"/>
              <a:chExt cx="1238250" cy="38100"/>
            </a:xfrm>
          </xdr:grpSpPr>
          <xdr:sp macro="" textlink="">
            <xdr:nvSpPr>
              <xdr:cNvPr id="300" name="Shape 300">
                <a:extLst>
                  <a:ext uri="{FF2B5EF4-FFF2-40B4-BE49-F238E27FC236}">
                    <a16:creationId xmlns:a16="http://schemas.microsoft.com/office/drawing/2014/main" id="{00000000-0008-0000-1000-00002C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01" name="Shape 301">
                <a:extLst>
                  <a:ext uri="{FF2B5EF4-FFF2-40B4-BE49-F238E27FC236}">
                    <a16:creationId xmlns:a16="http://schemas.microsoft.com/office/drawing/2014/main" id="{00000000-0008-0000-1000-00002D010000}"/>
                  </a:ext>
                </a:extLst>
              </xdr:cNvPr>
              <xdr:cNvGrpSpPr/>
            </xdr:nvGrpSpPr>
            <xdr:grpSpPr>
              <a:xfrm>
                <a:off x="4726875" y="3760950"/>
                <a:ext cx="1238250" cy="38100"/>
                <a:chOff x="4726875" y="3775238"/>
                <a:chExt cx="1238250" cy="9525"/>
              </a:xfrm>
            </xdr:grpSpPr>
            <xdr:sp macro="" textlink="">
              <xdr:nvSpPr>
                <xdr:cNvPr id="302" name="Shape 302">
                  <a:extLst>
                    <a:ext uri="{FF2B5EF4-FFF2-40B4-BE49-F238E27FC236}">
                      <a16:creationId xmlns:a16="http://schemas.microsoft.com/office/drawing/2014/main" id="{00000000-0008-0000-1000-00002E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03" name="Shape 303">
                  <a:extLst>
                    <a:ext uri="{FF2B5EF4-FFF2-40B4-BE49-F238E27FC236}">
                      <a16:creationId xmlns:a16="http://schemas.microsoft.com/office/drawing/2014/main" id="{00000000-0008-0000-1000-00002F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000-000003000000}"/>
            </a:ext>
          </a:extLst>
        </xdr:cNvPr>
        <xdr:cNvGrpSpPr/>
      </xdr:nvGrpSpPr>
      <xdr:grpSpPr>
        <a:xfrm>
          <a:off x="13896975" y="3790950"/>
          <a:ext cx="28575" cy="295275"/>
          <a:chOff x="5331713" y="3632363"/>
          <a:chExt cx="28575" cy="295275"/>
        </a:xfrm>
      </xdr:grpSpPr>
      <xdr:grpSp>
        <xdr:nvGrpSpPr>
          <xdr:cNvPr id="304" name="Shape 304">
            <a:extLst>
              <a:ext uri="{FF2B5EF4-FFF2-40B4-BE49-F238E27FC236}">
                <a16:creationId xmlns:a16="http://schemas.microsoft.com/office/drawing/2014/main" id="{00000000-0008-0000-1000-000030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0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05" name="Shape 305">
              <a:extLst>
                <a:ext uri="{FF2B5EF4-FFF2-40B4-BE49-F238E27FC236}">
                  <a16:creationId xmlns:a16="http://schemas.microsoft.com/office/drawing/2014/main" id="{00000000-0008-0000-1000-000031010000}"/>
                </a:ext>
              </a:extLst>
            </xdr:cNvPr>
            <xdr:cNvGrpSpPr/>
          </xdr:nvGrpSpPr>
          <xdr:grpSpPr>
            <a:xfrm>
              <a:off x="5331713" y="3632363"/>
              <a:ext cx="28575" cy="295275"/>
              <a:chOff x="5331713" y="3632363"/>
              <a:chExt cx="28575" cy="295275"/>
            </a:xfrm>
          </xdr:grpSpPr>
          <xdr:sp macro="" textlink="">
            <xdr:nvSpPr>
              <xdr:cNvPr id="306" name="Shape 306">
                <a:extLst>
                  <a:ext uri="{FF2B5EF4-FFF2-40B4-BE49-F238E27FC236}">
                    <a16:creationId xmlns:a16="http://schemas.microsoft.com/office/drawing/2014/main" id="{00000000-0008-0000-1000-000032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07" name="Shape 307">
                <a:extLst>
                  <a:ext uri="{FF2B5EF4-FFF2-40B4-BE49-F238E27FC236}">
                    <a16:creationId xmlns:a16="http://schemas.microsoft.com/office/drawing/2014/main" id="{00000000-0008-0000-1000-000033010000}"/>
                  </a:ext>
                </a:extLst>
              </xdr:cNvPr>
              <xdr:cNvGrpSpPr/>
            </xdr:nvGrpSpPr>
            <xdr:grpSpPr>
              <a:xfrm>
                <a:off x="5331713" y="3632363"/>
                <a:ext cx="28575" cy="295275"/>
                <a:chOff x="5312662" y="3632363"/>
                <a:chExt cx="66675" cy="295275"/>
              </a:xfrm>
            </xdr:grpSpPr>
            <xdr:sp macro="" textlink="">
              <xdr:nvSpPr>
                <xdr:cNvPr id="308" name="Shape 308">
                  <a:extLst>
                    <a:ext uri="{FF2B5EF4-FFF2-40B4-BE49-F238E27FC236}">
                      <a16:creationId xmlns:a16="http://schemas.microsoft.com/office/drawing/2014/main" id="{00000000-0008-0000-1000-000034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09" name="Shape 309">
                  <a:extLst>
                    <a:ext uri="{FF2B5EF4-FFF2-40B4-BE49-F238E27FC236}">
                      <a16:creationId xmlns:a16="http://schemas.microsoft.com/office/drawing/2014/main" id="{00000000-0008-0000-1000-000035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68450" cy="904875"/>
    <xdr:pic>
      <xdr:nvPicPr>
        <xdr:cNvPr id="6" name="image4.png">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9</xdr:col>
      <xdr:colOff>295275</xdr:colOff>
      <xdr:row>33</xdr:row>
      <xdr:rowOff>85725</xdr:rowOff>
    </xdr:from>
    <xdr:ext cx="4533900" cy="1619250"/>
    <xdr:graphicFrame macro="">
      <xdr:nvGraphicFramePr>
        <xdr:cNvPr id="805108442" name="Chart 17">
          <a:extLst>
            <a:ext uri="{FF2B5EF4-FFF2-40B4-BE49-F238E27FC236}">
              <a16:creationId xmlns:a16="http://schemas.microsoft.com/office/drawing/2014/main" id="{00000000-0008-0000-1100-0000DAFAFC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6182975" y="6610350"/>
          <a:ext cx="2381250" cy="38100"/>
          <a:chOff x="4155375" y="3760950"/>
          <a:chExt cx="2381250" cy="38100"/>
        </a:xfrm>
      </xdr:grpSpPr>
      <xdr:grpSp>
        <xdr:nvGrpSpPr>
          <xdr:cNvPr id="310" name="Shape 310">
            <a:extLst>
              <a:ext uri="{FF2B5EF4-FFF2-40B4-BE49-F238E27FC236}">
                <a16:creationId xmlns:a16="http://schemas.microsoft.com/office/drawing/2014/main" id="{00000000-0008-0000-1100-000036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1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11" name="Shape 311">
              <a:extLst>
                <a:ext uri="{FF2B5EF4-FFF2-40B4-BE49-F238E27FC236}">
                  <a16:creationId xmlns:a16="http://schemas.microsoft.com/office/drawing/2014/main" id="{00000000-0008-0000-1100-000037010000}"/>
                </a:ext>
              </a:extLst>
            </xdr:cNvPr>
            <xdr:cNvGrpSpPr/>
          </xdr:nvGrpSpPr>
          <xdr:grpSpPr>
            <a:xfrm>
              <a:off x="4155375" y="3760950"/>
              <a:ext cx="2381250" cy="38100"/>
              <a:chOff x="4155375" y="3760950"/>
              <a:chExt cx="2381250" cy="38100"/>
            </a:xfrm>
          </xdr:grpSpPr>
          <xdr:sp macro="" textlink="">
            <xdr:nvSpPr>
              <xdr:cNvPr id="312" name="Shape 312">
                <a:extLst>
                  <a:ext uri="{FF2B5EF4-FFF2-40B4-BE49-F238E27FC236}">
                    <a16:creationId xmlns:a16="http://schemas.microsoft.com/office/drawing/2014/main" id="{00000000-0008-0000-1100-000038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3" name="Shape 313">
                <a:extLst>
                  <a:ext uri="{FF2B5EF4-FFF2-40B4-BE49-F238E27FC236}">
                    <a16:creationId xmlns:a16="http://schemas.microsoft.com/office/drawing/2014/main" id="{00000000-0008-0000-1100-000039010000}"/>
                  </a:ext>
                </a:extLst>
              </xdr:cNvPr>
              <xdr:cNvGrpSpPr/>
            </xdr:nvGrpSpPr>
            <xdr:grpSpPr>
              <a:xfrm>
                <a:off x="4155375" y="3760950"/>
                <a:ext cx="2381250" cy="38100"/>
                <a:chOff x="4155375" y="3775238"/>
                <a:chExt cx="2381250" cy="9525"/>
              </a:xfrm>
            </xdr:grpSpPr>
            <xdr:sp macro="" textlink="">
              <xdr:nvSpPr>
                <xdr:cNvPr id="314" name="Shape 314">
                  <a:extLst>
                    <a:ext uri="{FF2B5EF4-FFF2-40B4-BE49-F238E27FC236}">
                      <a16:creationId xmlns:a16="http://schemas.microsoft.com/office/drawing/2014/main" id="{00000000-0008-0000-1100-00003A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15" name="Shape 315">
                  <a:extLst>
                    <a:ext uri="{FF2B5EF4-FFF2-40B4-BE49-F238E27FC236}">
                      <a16:creationId xmlns:a16="http://schemas.microsoft.com/office/drawing/2014/main" id="{00000000-0008-0000-1100-00003B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77975" cy="847725"/>
    <xdr:pic>
      <xdr:nvPicPr>
        <xdr:cNvPr id="3" name="image4.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8</xdr:col>
      <xdr:colOff>295275</xdr:colOff>
      <xdr:row>33</xdr:row>
      <xdr:rowOff>276225</xdr:rowOff>
    </xdr:from>
    <xdr:ext cx="5143500" cy="2752725"/>
    <xdr:graphicFrame macro="">
      <xdr:nvGraphicFramePr>
        <xdr:cNvPr id="593762010" name="Chart 18">
          <a:extLst>
            <a:ext uri="{FF2B5EF4-FFF2-40B4-BE49-F238E27FC236}">
              <a16:creationId xmlns:a16="http://schemas.microsoft.com/office/drawing/2014/main" id="{00000000-0008-0000-1200-0000DA1664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200-000002000000}"/>
            </a:ext>
          </a:extLst>
        </xdr:cNvPr>
        <xdr:cNvGrpSpPr/>
      </xdr:nvGrpSpPr>
      <xdr:grpSpPr>
        <a:xfrm>
          <a:off x="14316075" y="6705600"/>
          <a:ext cx="2381250" cy="38100"/>
          <a:chOff x="4155375" y="3760950"/>
          <a:chExt cx="2381250" cy="38100"/>
        </a:xfrm>
      </xdr:grpSpPr>
      <xdr:grpSp>
        <xdr:nvGrpSpPr>
          <xdr:cNvPr id="316" name="Shape 316">
            <a:extLst>
              <a:ext uri="{FF2B5EF4-FFF2-40B4-BE49-F238E27FC236}">
                <a16:creationId xmlns:a16="http://schemas.microsoft.com/office/drawing/2014/main" id="{00000000-0008-0000-1200-00003C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2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17" name="Shape 317">
              <a:extLst>
                <a:ext uri="{FF2B5EF4-FFF2-40B4-BE49-F238E27FC236}">
                  <a16:creationId xmlns:a16="http://schemas.microsoft.com/office/drawing/2014/main" id="{00000000-0008-0000-1200-00003D010000}"/>
                </a:ext>
              </a:extLst>
            </xdr:cNvPr>
            <xdr:cNvGrpSpPr/>
          </xdr:nvGrpSpPr>
          <xdr:grpSpPr>
            <a:xfrm>
              <a:off x="4155375" y="3760950"/>
              <a:ext cx="2381250" cy="38100"/>
              <a:chOff x="4155375" y="3760950"/>
              <a:chExt cx="2381250" cy="38100"/>
            </a:xfrm>
          </xdr:grpSpPr>
          <xdr:sp macro="" textlink="">
            <xdr:nvSpPr>
              <xdr:cNvPr id="318" name="Shape 318">
                <a:extLst>
                  <a:ext uri="{FF2B5EF4-FFF2-40B4-BE49-F238E27FC236}">
                    <a16:creationId xmlns:a16="http://schemas.microsoft.com/office/drawing/2014/main" id="{00000000-0008-0000-1200-00003E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9" name="Shape 319">
                <a:extLst>
                  <a:ext uri="{FF2B5EF4-FFF2-40B4-BE49-F238E27FC236}">
                    <a16:creationId xmlns:a16="http://schemas.microsoft.com/office/drawing/2014/main" id="{00000000-0008-0000-1200-00003F010000}"/>
                  </a:ext>
                </a:extLst>
              </xdr:cNvPr>
              <xdr:cNvGrpSpPr/>
            </xdr:nvGrpSpPr>
            <xdr:grpSpPr>
              <a:xfrm>
                <a:off x="4155375" y="3760950"/>
                <a:ext cx="2381250" cy="38100"/>
                <a:chOff x="4155375" y="3775238"/>
                <a:chExt cx="2381250" cy="9525"/>
              </a:xfrm>
            </xdr:grpSpPr>
            <xdr:sp macro="" textlink="">
              <xdr:nvSpPr>
                <xdr:cNvPr id="320" name="Shape 320">
                  <a:extLst>
                    <a:ext uri="{FF2B5EF4-FFF2-40B4-BE49-F238E27FC236}">
                      <a16:creationId xmlns:a16="http://schemas.microsoft.com/office/drawing/2014/main" id="{00000000-0008-0000-1200-000040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21" name="Shape 321">
                  <a:extLst>
                    <a:ext uri="{FF2B5EF4-FFF2-40B4-BE49-F238E27FC236}">
                      <a16:creationId xmlns:a16="http://schemas.microsoft.com/office/drawing/2014/main" id="{00000000-0008-0000-1200-000041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77975" cy="847725"/>
    <xdr:pic>
      <xdr:nvPicPr>
        <xdr:cNvPr id="3" name="image4.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333375</xdr:colOff>
      <xdr:row>33</xdr:row>
      <xdr:rowOff>76200</xdr:rowOff>
    </xdr:from>
    <xdr:ext cx="4972050" cy="1619250"/>
    <xdr:graphicFrame macro="">
      <xdr:nvGraphicFramePr>
        <xdr:cNvPr id="1135546190" name="Chart 2">
          <a:extLst>
            <a:ext uri="{FF2B5EF4-FFF2-40B4-BE49-F238E27FC236}">
              <a16:creationId xmlns:a16="http://schemas.microsoft.com/office/drawing/2014/main" id="{00000000-0008-0000-0100-00004E0FAF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1095375</xdr:colOff>
      <xdr:row>17</xdr:row>
      <xdr:rowOff>142875</xdr:rowOff>
    </xdr:from>
    <xdr:ext cx="1019175" cy="38100"/>
    <xdr:grpSp>
      <xdr:nvGrpSpPr>
        <xdr:cNvPr id="2" name="Shape 2">
          <a:extLst>
            <a:ext uri="{FF2B5EF4-FFF2-40B4-BE49-F238E27FC236}">
              <a16:creationId xmlns:a16="http://schemas.microsoft.com/office/drawing/2014/main" id="{00000000-0008-0000-0100-000002000000}"/>
            </a:ext>
          </a:extLst>
        </xdr:cNvPr>
        <xdr:cNvGrpSpPr/>
      </xdr:nvGrpSpPr>
      <xdr:grpSpPr>
        <a:xfrm>
          <a:off x="14839950" y="6534150"/>
          <a:ext cx="1019175" cy="38100"/>
          <a:chOff x="4836413" y="3760950"/>
          <a:chExt cx="1019175" cy="38100"/>
        </a:xfrm>
      </xdr:grpSpPr>
      <xdr:grpSp>
        <xdr:nvGrpSpPr>
          <xdr:cNvPr id="52" name="Shape 52">
            <a:extLst>
              <a:ext uri="{FF2B5EF4-FFF2-40B4-BE49-F238E27FC236}">
                <a16:creationId xmlns:a16="http://schemas.microsoft.com/office/drawing/2014/main" id="{00000000-0008-0000-0100-000034000000}"/>
              </a:ext>
            </a:extLst>
          </xdr:cNvPr>
          <xdr:cNvGrpSpPr/>
        </xdr:nvGrpSpPr>
        <xdr:grpSpPr>
          <a:xfrm>
            <a:off x="4836413" y="3760950"/>
            <a:ext cx="1019175" cy="38100"/>
            <a:chOff x="4836413" y="3760950"/>
            <a:chExt cx="1019175" cy="38100"/>
          </a:xfrm>
        </xdr:grpSpPr>
        <xdr:sp macro="" textlink="">
          <xdr:nvSpPr>
            <xdr:cNvPr id="4" name="Shape 4">
              <a:extLst>
                <a:ext uri="{FF2B5EF4-FFF2-40B4-BE49-F238E27FC236}">
                  <a16:creationId xmlns:a16="http://schemas.microsoft.com/office/drawing/2014/main" id="{00000000-0008-0000-0100-000004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3" name="Shape 53">
              <a:extLst>
                <a:ext uri="{FF2B5EF4-FFF2-40B4-BE49-F238E27FC236}">
                  <a16:creationId xmlns:a16="http://schemas.microsoft.com/office/drawing/2014/main" id="{00000000-0008-0000-0100-000035000000}"/>
                </a:ext>
              </a:extLst>
            </xdr:cNvPr>
            <xdr:cNvGrpSpPr/>
          </xdr:nvGrpSpPr>
          <xdr:grpSpPr>
            <a:xfrm>
              <a:off x="4836413" y="3760950"/>
              <a:ext cx="1019175" cy="38100"/>
              <a:chOff x="4836413" y="3760950"/>
              <a:chExt cx="1019175" cy="38100"/>
            </a:xfrm>
          </xdr:grpSpPr>
          <xdr:sp macro="" textlink="">
            <xdr:nvSpPr>
              <xdr:cNvPr id="54" name="Shape 54">
                <a:extLst>
                  <a:ext uri="{FF2B5EF4-FFF2-40B4-BE49-F238E27FC236}">
                    <a16:creationId xmlns:a16="http://schemas.microsoft.com/office/drawing/2014/main" id="{00000000-0008-0000-0100-000036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 name="Shape 55">
                <a:extLst>
                  <a:ext uri="{FF2B5EF4-FFF2-40B4-BE49-F238E27FC236}">
                    <a16:creationId xmlns:a16="http://schemas.microsoft.com/office/drawing/2014/main" id="{00000000-0008-0000-0100-000037000000}"/>
                  </a:ext>
                </a:extLst>
              </xdr:cNvPr>
              <xdr:cNvGrpSpPr/>
            </xdr:nvGrpSpPr>
            <xdr:grpSpPr>
              <a:xfrm>
                <a:off x="4836413" y="3760950"/>
                <a:ext cx="1019175" cy="38100"/>
                <a:chOff x="4836413" y="3775238"/>
                <a:chExt cx="1019175" cy="9525"/>
              </a:xfrm>
            </xdr:grpSpPr>
            <xdr:sp macro="" textlink="">
              <xdr:nvSpPr>
                <xdr:cNvPr id="56" name="Shape 56">
                  <a:extLst>
                    <a:ext uri="{FF2B5EF4-FFF2-40B4-BE49-F238E27FC236}">
                      <a16:creationId xmlns:a16="http://schemas.microsoft.com/office/drawing/2014/main" id="{00000000-0008-0000-0100-000038000000}"/>
                    </a:ext>
                  </a:extLst>
                </xdr:cNvPr>
                <xdr:cNvSpPr/>
              </xdr:nvSpPr>
              <xdr:spPr>
                <a:xfrm>
                  <a:off x="4836413" y="3775238"/>
                  <a:ext cx="10191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7" name="Shape 57">
                  <a:extLst>
                    <a:ext uri="{FF2B5EF4-FFF2-40B4-BE49-F238E27FC236}">
                      <a16:creationId xmlns:a16="http://schemas.microsoft.com/office/drawing/2014/main" id="{00000000-0008-0000-0100-000039000000}"/>
                    </a:ext>
                  </a:extLst>
                </xdr:cNvPr>
                <xdr:cNvCxnSpPr/>
              </xdr:nvCxnSpPr>
              <xdr:spPr>
                <a:xfrm>
                  <a:off x="4836413" y="3775238"/>
                  <a:ext cx="10191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733425</xdr:colOff>
      <xdr:row>11</xdr:row>
      <xdr:rowOff>76200</xdr:rowOff>
    </xdr:from>
    <xdr:ext cx="28575" cy="295275"/>
    <xdr:grpSp>
      <xdr:nvGrpSpPr>
        <xdr:cNvPr id="3" name="Shape 2">
          <a:extLst>
            <a:ext uri="{FF2B5EF4-FFF2-40B4-BE49-F238E27FC236}">
              <a16:creationId xmlns:a16="http://schemas.microsoft.com/office/drawing/2014/main" id="{00000000-0008-0000-0100-000003000000}"/>
            </a:ext>
          </a:extLst>
        </xdr:cNvPr>
        <xdr:cNvGrpSpPr/>
      </xdr:nvGrpSpPr>
      <xdr:grpSpPr>
        <a:xfrm>
          <a:off x="14839950" y="3790950"/>
          <a:ext cx="28575" cy="295275"/>
          <a:chOff x="5331713" y="3632363"/>
          <a:chExt cx="28575" cy="295275"/>
        </a:xfrm>
      </xdr:grpSpPr>
      <xdr:grpSp>
        <xdr:nvGrpSpPr>
          <xdr:cNvPr id="58" name="Shape 58">
            <a:extLst>
              <a:ext uri="{FF2B5EF4-FFF2-40B4-BE49-F238E27FC236}">
                <a16:creationId xmlns:a16="http://schemas.microsoft.com/office/drawing/2014/main" id="{00000000-0008-0000-0100-00003A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1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9" name="Shape 59">
              <a:extLst>
                <a:ext uri="{FF2B5EF4-FFF2-40B4-BE49-F238E27FC236}">
                  <a16:creationId xmlns:a16="http://schemas.microsoft.com/office/drawing/2014/main" id="{00000000-0008-0000-0100-00003B000000}"/>
                </a:ext>
              </a:extLst>
            </xdr:cNvPr>
            <xdr:cNvGrpSpPr/>
          </xdr:nvGrpSpPr>
          <xdr:grpSpPr>
            <a:xfrm>
              <a:off x="5331713" y="3632363"/>
              <a:ext cx="28575" cy="295275"/>
              <a:chOff x="5331713" y="3632363"/>
              <a:chExt cx="28575" cy="295275"/>
            </a:xfrm>
          </xdr:grpSpPr>
          <xdr:sp macro="" textlink="">
            <xdr:nvSpPr>
              <xdr:cNvPr id="60" name="Shape 60">
                <a:extLst>
                  <a:ext uri="{FF2B5EF4-FFF2-40B4-BE49-F238E27FC236}">
                    <a16:creationId xmlns:a16="http://schemas.microsoft.com/office/drawing/2014/main" id="{00000000-0008-0000-0100-00003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1" name="Shape 61">
                <a:extLst>
                  <a:ext uri="{FF2B5EF4-FFF2-40B4-BE49-F238E27FC236}">
                    <a16:creationId xmlns:a16="http://schemas.microsoft.com/office/drawing/2014/main" id="{00000000-0008-0000-0100-00003D000000}"/>
                  </a:ext>
                </a:extLst>
              </xdr:cNvPr>
              <xdr:cNvGrpSpPr/>
            </xdr:nvGrpSpPr>
            <xdr:grpSpPr>
              <a:xfrm>
                <a:off x="5331713" y="3632363"/>
                <a:ext cx="28575" cy="295275"/>
                <a:chOff x="5255512" y="3632363"/>
                <a:chExt cx="180975" cy="295275"/>
              </a:xfrm>
            </xdr:grpSpPr>
            <xdr:sp macro="" textlink="">
              <xdr:nvSpPr>
                <xdr:cNvPr id="62" name="Shape 62">
                  <a:extLst>
                    <a:ext uri="{FF2B5EF4-FFF2-40B4-BE49-F238E27FC236}">
                      <a16:creationId xmlns:a16="http://schemas.microsoft.com/office/drawing/2014/main" id="{00000000-0008-0000-0100-00003E000000}"/>
                    </a:ext>
                  </a:extLst>
                </xdr:cNvPr>
                <xdr:cNvSpPr/>
              </xdr:nvSpPr>
              <xdr:spPr>
                <a:xfrm>
                  <a:off x="5255512" y="3632363"/>
                  <a:ext cx="1809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3" name="Shape 63">
                  <a:extLst>
                    <a:ext uri="{FF2B5EF4-FFF2-40B4-BE49-F238E27FC236}">
                      <a16:creationId xmlns:a16="http://schemas.microsoft.com/office/drawing/2014/main" id="{00000000-0008-0000-0100-00003F000000}"/>
                    </a:ext>
                  </a:extLst>
                </xdr:cNvPr>
                <xdr:cNvCxnSpPr/>
              </xdr:nvCxnSpPr>
              <xdr:spPr>
                <a:xfrm flipH="1">
                  <a:off x="5255512" y="3632363"/>
                  <a:ext cx="1809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019175" cy="38100"/>
    <xdr:grpSp>
      <xdr:nvGrpSpPr>
        <xdr:cNvPr id="6" name="Shape 2">
          <a:extLst>
            <a:ext uri="{FF2B5EF4-FFF2-40B4-BE49-F238E27FC236}">
              <a16:creationId xmlns:a16="http://schemas.microsoft.com/office/drawing/2014/main" id="{00000000-0008-0000-0100-000006000000}"/>
            </a:ext>
          </a:extLst>
        </xdr:cNvPr>
        <xdr:cNvGrpSpPr/>
      </xdr:nvGrpSpPr>
      <xdr:grpSpPr>
        <a:xfrm>
          <a:off x="14839950" y="6534150"/>
          <a:ext cx="1019175" cy="38100"/>
          <a:chOff x="4836413" y="3760950"/>
          <a:chExt cx="1019175" cy="38100"/>
        </a:xfrm>
      </xdr:grpSpPr>
      <xdr:grpSp>
        <xdr:nvGrpSpPr>
          <xdr:cNvPr id="64" name="Shape 64">
            <a:extLst>
              <a:ext uri="{FF2B5EF4-FFF2-40B4-BE49-F238E27FC236}">
                <a16:creationId xmlns:a16="http://schemas.microsoft.com/office/drawing/2014/main" id="{00000000-0008-0000-0100-000040000000}"/>
              </a:ext>
            </a:extLst>
          </xdr:cNvPr>
          <xdr:cNvGrpSpPr/>
        </xdr:nvGrpSpPr>
        <xdr:grpSpPr>
          <a:xfrm>
            <a:off x="4836413" y="3760950"/>
            <a:ext cx="1019175" cy="38100"/>
            <a:chOff x="4836413" y="3760950"/>
            <a:chExt cx="1019175" cy="38100"/>
          </a:xfrm>
        </xdr:grpSpPr>
        <xdr:sp macro="" textlink="">
          <xdr:nvSpPr>
            <xdr:cNvPr id="7" name="Shape 4">
              <a:extLst>
                <a:ext uri="{FF2B5EF4-FFF2-40B4-BE49-F238E27FC236}">
                  <a16:creationId xmlns:a16="http://schemas.microsoft.com/office/drawing/2014/main" id="{00000000-0008-0000-0100-000007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5" name="Shape 65">
              <a:extLst>
                <a:ext uri="{FF2B5EF4-FFF2-40B4-BE49-F238E27FC236}">
                  <a16:creationId xmlns:a16="http://schemas.microsoft.com/office/drawing/2014/main" id="{00000000-0008-0000-0100-000041000000}"/>
                </a:ext>
              </a:extLst>
            </xdr:cNvPr>
            <xdr:cNvGrpSpPr/>
          </xdr:nvGrpSpPr>
          <xdr:grpSpPr>
            <a:xfrm>
              <a:off x="4836413" y="3760950"/>
              <a:ext cx="1019175" cy="38100"/>
              <a:chOff x="4836413" y="3760950"/>
              <a:chExt cx="1019175" cy="38100"/>
            </a:xfrm>
          </xdr:grpSpPr>
          <xdr:sp macro="" textlink="">
            <xdr:nvSpPr>
              <xdr:cNvPr id="66" name="Shape 66">
                <a:extLst>
                  <a:ext uri="{FF2B5EF4-FFF2-40B4-BE49-F238E27FC236}">
                    <a16:creationId xmlns:a16="http://schemas.microsoft.com/office/drawing/2014/main" id="{00000000-0008-0000-0100-000042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7" name="Shape 67">
                <a:extLst>
                  <a:ext uri="{FF2B5EF4-FFF2-40B4-BE49-F238E27FC236}">
                    <a16:creationId xmlns:a16="http://schemas.microsoft.com/office/drawing/2014/main" id="{00000000-0008-0000-0100-000043000000}"/>
                  </a:ext>
                </a:extLst>
              </xdr:cNvPr>
              <xdr:cNvGrpSpPr/>
            </xdr:nvGrpSpPr>
            <xdr:grpSpPr>
              <a:xfrm>
                <a:off x="4836413" y="3760950"/>
                <a:ext cx="1019175" cy="38100"/>
                <a:chOff x="4836413" y="3775238"/>
                <a:chExt cx="1019175" cy="9525"/>
              </a:xfrm>
            </xdr:grpSpPr>
            <xdr:sp macro="" textlink="">
              <xdr:nvSpPr>
                <xdr:cNvPr id="68" name="Shape 68">
                  <a:extLst>
                    <a:ext uri="{FF2B5EF4-FFF2-40B4-BE49-F238E27FC236}">
                      <a16:creationId xmlns:a16="http://schemas.microsoft.com/office/drawing/2014/main" id="{00000000-0008-0000-0100-000044000000}"/>
                    </a:ext>
                  </a:extLst>
                </xdr:cNvPr>
                <xdr:cNvSpPr/>
              </xdr:nvSpPr>
              <xdr:spPr>
                <a:xfrm>
                  <a:off x="4836413" y="3775238"/>
                  <a:ext cx="10191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9" name="Shape 69">
                  <a:extLst>
                    <a:ext uri="{FF2B5EF4-FFF2-40B4-BE49-F238E27FC236}">
                      <a16:creationId xmlns:a16="http://schemas.microsoft.com/office/drawing/2014/main" id="{00000000-0008-0000-0100-000045000000}"/>
                    </a:ext>
                  </a:extLst>
                </xdr:cNvPr>
                <xdr:cNvCxnSpPr/>
              </xdr:nvCxnSpPr>
              <xdr:spPr>
                <a:xfrm>
                  <a:off x="4836413" y="3775238"/>
                  <a:ext cx="10191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100-000008000000}"/>
            </a:ext>
          </a:extLst>
        </xdr:cNvPr>
        <xdr:cNvGrpSpPr/>
      </xdr:nvGrpSpPr>
      <xdr:grpSpPr>
        <a:xfrm>
          <a:off x="14839950" y="3790950"/>
          <a:ext cx="28575" cy="295275"/>
          <a:chOff x="5331713" y="3632363"/>
          <a:chExt cx="28575" cy="295275"/>
        </a:xfrm>
      </xdr:grpSpPr>
      <xdr:grpSp>
        <xdr:nvGrpSpPr>
          <xdr:cNvPr id="70" name="Shape 70">
            <a:extLst>
              <a:ext uri="{FF2B5EF4-FFF2-40B4-BE49-F238E27FC236}">
                <a16:creationId xmlns:a16="http://schemas.microsoft.com/office/drawing/2014/main" id="{00000000-0008-0000-0100-00004600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1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1" name="Shape 71">
              <a:extLst>
                <a:ext uri="{FF2B5EF4-FFF2-40B4-BE49-F238E27FC236}">
                  <a16:creationId xmlns:a16="http://schemas.microsoft.com/office/drawing/2014/main" id="{00000000-0008-0000-0100-000047000000}"/>
                </a:ext>
              </a:extLst>
            </xdr:cNvPr>
            <xdr:cNvGrpSpPr/>
          </xdr:nvGrpSpPr>
          <xdr:grpSpPr>
            <a:xfrm>
              <a:off x="5331713" y="3632363"/>
              <a:ext cx="28575" cy="295275"/>
              <a:chOff x="5331713" y="3632363"/>
              <a:chExt cx="28575" cy="295275"/>
            </a:xfrm>
          </xdr:grpSpPr>
          <xdr:sp macro="" textlink="">
            <xdr:nvSpPr>
              <xdr:cNvPr id="72" name="Shape 72">
                <a:extLst>
                  <a:ext uri="{FF2B5EF4-FFF2-40B4-BE49-F238E27FC236}">
                    <a16:creationId xmlns:a16="http://schemas.microsoft.com/office/drawing/2014/main" id="{00000000-0008-0000-0100-000048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3" name="Shape 73">
                <a:extLst>
                  <a:ext uri="{FF2B5EF4-FFF2-40B4-BE49-F238E27FC236}">
                    <a16:creationId xmlns:a16="http://schemas.microsoft.com/office/drawing/2014/main" id="{00000000-0008-0000-0100-000049000000}"/>
                  </a:ext>
                </a:extLst>
              </xdr:cNvPr>
              <xdr:cNvGrpSpPr/>
            </xdr:nvGrpSpPr>
            <xdr:grpSpPr>
              <a:xfrm>
                <a:off x="5331713" y="3632363"/>
                <a:ext cx="28575" cy="295275"/>
                <a:chOff x="5255512" y="3632363"/>
                <a:chExt cx="180975" cy="295275"/>
              </a:xfrm>
            </xdr:grpSpPr>
            <xdr:sp macro="" textlink="">
              <xdr:nvSpPr>
                <xdr:cNvPr id="74" name="Shape 74">
                  <a:extLst>
                    <a:ext uri="{FF2B5EF4-FFF2-40B4-BE49-F238E27FC236}">
                      <a16:creationId xmlns:a16="http://schemas.microsoft.com/office/drawing/2014/main" id="{00000000-0008-0000-0100-00004A000000}"/>
                    </a:ext>
                  </a:extLst>
                </xdr:cNvPr>
                <xdr:cNvSpPr/>
              </xdr:nvSpPr>
              <xdr:spPr>
                <a:xfrm>
                  <a:off x="5255512" y="3632363"/>
                  <a:ext cx="1809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5" name="Shape 75">
                  <a:extLst>
                    <a:ext uri="{FF2B5EF4-FFF2-40B4-BE49-F238E27FC236}">
                      <a16:creationId xmlns:a16="http://schemas.microsoft.com/office/drawing/2014/main" id="{00000000-0008-0000-0100-00004B000000}"/>
                    </a:ext>
                  </a:extLst>
                </xdr:cNvPr>
                <xdr:cNvCxnSpPr/>
              </xdr:nvCxnSpPr>
              <xdr:spPr>
                <a:xfrm flipH="1">
                  <a:off x="5255512" y="3632363"/>
                  <a:ext cx="1809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449550" cy="923925"/>
    <xdr:pic>
      <xdr:nvPicPr>
        <xdr:cNvPr id="10" name="image1.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8</xdr:col>
      <xdr:colOff>209550</xdr:colOff>
      <xdr:row>33</xdr:row>
      <xdr:rowOff>38100</xdr:rowOff>
    </xdr:from>
    <xdr:ext cx="5143500" cy="1924050"/>
    <xdr:graphicFrame macro="">
      <xdr:nvGraphicFramePr>
        <xdr:cNvPr id="2082637014" name="Chart 19">
          <a:extLst>
            <a:ext uri="{FF2B5EF4-FFF2-40B4-BE49-F238E27FC236}">
              <a16:creationId xmlns:a16="http://schemas.microsoft.com/office/drawing/2014/main" id="{00000000-0008-0000-1300-0000D68422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300-000002000000}"/>
            </a:ext>
          </a:extLst>
        </xdr:cNvPr>
        <xdr:cNvGrpSpPr/>
      </xdr:nvGrpSpPr>
      <xdr:grpSpPr>
        <a:xfrm>
          <a:off x="14316075" y="6315075"/>
          <a:ext cx="2381250" cy="38100"/>
          <a:chOff x="4155375" y="3760950"/>
          <a:chExt cx="2381250" cy="38100"/>
        </a:xfrm>
      </xdr:grpSpPr>
      <xdr:grpSp>
        <xdr:nvGrpSpPr>
          <xdr:cNvPr id="322" name="Shape 322">
            <a:extLst>
              <a:ext uri="{FF2B5EF4-FFF2-40B4-BE49-F238E27FC236}">
                <a16:creationId xmlns:a16="http://schemas.microsoft.com/office/drawing/2014/main" id="{00000000-0008-0000-1300-000042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3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3" name="Shape 323">
              <a:extLst>
                <a:ext uri="{FF2B5EF4-FFF2-40B4-BE49-F238E27FC236}">
                  <a16:creationId xmlns:a16="http://schemas.microsoft.com/office/drawing/2014/main" id="{00000000-0008-0000-1300-000043010000}"/>
                </a:ext>
              </a:extLst>
            </xdr:cNvPr>
            <xdr:cNvGrpSpPr/>
          </xdr:nvGrpSpPr>
          <xdr:grpSpPr>
            <a:xfrm>
              <a:off x="4155375" y="3760950"/>
              <a:ext cx="2381250" cy="38100"/>
              <a:chOff x="4155375" y="3760950"/>
              <a:chExt cx="2381250" cy="38100"/>
            </a:xfrm>
          </xdr:grpSpPr>
          <xdr:sp macro="" textlink="">
            <xdr:nvSpPr>
              <xdr:cNvPr id="324" name="Shape 324">
                <a:extLst>
                  <a:ext uri="{FF2B5EF4-FFF2-40B4-BE49-F238E27FC236}">
                    <a16:creationId xmlns:a16="http://schemas.microsoft.com/office/drawing/2014/main" id="{00000000-0008-0000-1300-000044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25" name="Shape 325">
                <a:extLst>
                  <a:ext uri="{FF2B5EF4-FFF2-40B4-BE49-F238E27FC236}">
                    <a16:creationId xmlns:a16="http://schemas.microsoft.com/office/drawing/2014/main" id="{00000000-0008-0000-1300-000045010000}"/>
                  </a:ext>
                </a:extLst>
              </xdr:cNvPr>
              <xdr:cNvGrpSpPr/>
            </xdr:nvGrpSpPr>
            <xdr:grpSpPr>
              <a:xfrm>
                <a:off x="4155375" y="3760950"/>
                <a:ext cx="2381250" cy="38100"/>
                <a:chOff x="4155375" y="3775238"/>
                <a:chExt cx="2381250" cy="9525"/>
              </a:xfrm>
            </xdr:grpSpPr>
            <xdr:sp macro="" textlink="">
              <xdr:nvSpPr>
                <xdr:cNvPr id="326" name="Shape 326">
                  <a:extLst>
                    <a:ext uri="{FF2B5EF4-FFF2-40B4-BE49-F238E27FC236}">
                      <a16:creationId xmlns:a16="http://schemas.microsoft.com/office/drawing/2014/main" id="{00000000-0008-0000-1300-000046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27" name="Shape 327">
                  <a:extLst>
                    <a:ext uri="{FF2B5EF4-FFF2-40B4-BE49-F238E27FC236}">
                      <a16:creationId xmlns:a16="http://schemas.microsoft.com/office/drawing/2014/main" id="{00000000-0008-0000-1300-000047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87500" cy="847725"/>
    <xdr:pic>
      <xdr:nvPicPr>
        <xdr:cNvPr id="3" name="image4.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400-000002000000}"/>
            </a:ext>
          </a:extLst>
        </xdr:cNvPr>
        <xdr:cNvGrpSpPr/>
      </xdr:nvGrpSpPr>
      <xdr:grpSpPr>
        <a:xfrm>
          <a:off x="14582775" y="6438900"/>
          <a:ext cx="2381250" cy="38100"/>
          <a:chOff x="4155375" y="3760950"/>
          <a:chExt cx="2381250" cy="38100"/>
        </a:xfrm>
      </xdr:grpSpPr>
      <xdr:grpSp>
        <xdr:nvGrpSpPr>
          <xdr:cNvPr id="328" name="Shape 328">
            <a:extLst>
              <a:ext uri="{FF2B5EF4-FFF2-40B4-BE49-F238E27FC236}">
                <a16:creationId xmlns:a16="http://schemas.microsoft.com/office/drawing/2014/main" id="{00000000-0008-0000-1400-000048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4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9" name="Shape 329">
              <a:extLst>
                <a:ext uri="{FF2B5EF4-FFF2-40B4-BE49-F238E27FC236}">
                  <a16:creationId xmlns:a16="http://schemas.microsoft.com/office/drawing/2014/main" id="{00000000-0008-0000-1400-000049010000}"/>
                </a:ext>
              </a:extLst>
            </xdr:cNvPr>
            <xdr:cNvGrpSpPr/>
          </xdr:nvGrpSpPr>
          <xdr:grpSpPr>
            <a:xfrm>
              <a:off x="4155375" y="3760950"/>
              <a:ext cx="2381250" cy="38100"/>
              <a:chOff x="4155375" y="3760950"/>
              <a:chExt cx="2381250" cy="38100"/>
            </a:xfrm>
          </xdr:grpSpPr>
          <xdr:sp macro="" textlink="">
            <xdr:nvSpPr>
              <xdr:cNvPr id="330" name="Shape 330">
                <a:extLst>
                  <a:ext uri="{FF2B5EF4-FFF2-40B4-BE49-F238E27FC236}">
                    <a16:creationId xmlns:a16="http://schemas.microsoft.com/office/drawing/2014/main" id="{00000000-0008-0000-1400-00004A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1" name="Shape 331">
                <a:extLst>
                  <a:ext uri="{FF2B5EF4-FFF2-40B4-BE49-F238E27FC236}">
                    <a16:creationId xmlns:a16="http://schemas.microsoft.com/office/drawing/2014/main" id="{00000000-0008-0000-1400-00004B010000}"/>
                  </a:ext>
                </a:extLst>
              </xdr:cNvPr>
              <xdr:cNvGrpSpPr/>
            </xdr:nvGrpSpPr>
            <xdr:grpSpPr>
              <a:xfrm>
                <a:off x="4155375" y="3760950"/>
                <a:ext cx="2381250" cy="38100"/>
                <a:chOff x="4155375" y="3775238"/>
                <a:chExt cx="2381250" cy="9525"/>
              </a:xfrm>
            </xdr:grpSpPr>
            <xdr:sp macro="" textlink="">
              <xdr:nvSpPr>
                <xdr:cNvPr id="332" name="Shape 332">
                  <a:extLst>
                    <a:ext uri="{FF2B5EF4-FFF2-40B4-BE49-F238E27FC236}">
                      <a16:creationId xmlns:a16="http://schemas.microsoft.com/office/drawing/2014/main" id="{00000000-0008-0000-1400-00004C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33" name="Shape 333">
                  <a:extLst>
                    <a:ext uri="{FF2B5EF4-FFF2-40B4-BE49-F238E27FC236}">
                      <a16:creationId xmlns:a16="http://schemas.microsoft.com/office/drawing/2014/main" id="{00000000-0008-0000-1400-00004D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68450" cy="904875"/>
    <xdr:pic>
      <xdr:nvPicPr>
        <xdr:cNvPr id="3" name="image4.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8</xdr:col>
      <xdr:colOff>266700</xdr:colOff>
      <xdr:row>33</xdr:row>
      <xdr:rowOff>57150</xdr:rowOff>
    </xdr:from>
    <xdr:ext cx="5153025" cy="1952625"/>
    <xdr:graphicFrame macro="">
      <xdr:nvGraphicFramePr>
        <xdr:cNvPr id="1680659238" name="Chart 20">
          <a:extLst>
            <a:ext uri="{FF2B5EF4-FFF2-40B4-BE49-F238E27FC236}">
              <a16:creationId xmlns:a16="http://schemas.microsoft.com/office/drawing/2014/main" id="{00000000-0008-0000-1500-000026D32C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500-000002000000}"/>
            </a:ext>
          </a:extLst>
        </xdr:cNvPr>
        <xdr:cNvGrpSpPr/>
      </xdr:nvGrpSpPr>
      <xdr:grpSpPr>
        <a:xfrm>
          <a:off x="14316075" y="6315075"/>
          <a:ext cx="2381250" cy="38100"/>
          <a:chOff x="4155375" y="3760950"/>
          <a:chExt cx="2381250" cy="38100"/>
        </a:xfrm>
      </xdr:grpSpPr>
      <xdr:grpSp>
        <xdr:nvGrpSpPr>
          <xdr:cNvPr id="334" name="Shape 334">
            <a:extLst>
              <a:ext uri="{FF2B5EF4-FFF2-40B4-BE49-F238E27FC236}">
                <a16:creationId xmlns:a16="http://schemas.microsoft.com/office/drawing/2014/main" id="{00000000-0008-0000-1500-00004E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5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35" name="Shape 335">
              <a:extLst>
                <a:ext uri="{FF2B5EF4-FFF2-40B4-BE49-F238E27FC236}">
                  <a16:creationId xmlns:a16="http://schemas.microsoft.com/office/drawing/2014/main" id="{00000000-0008-0000-1500-00004F010000}"/>
                </a:ext>
              </a:extLst>
            </xdr:cNvPr>
            <xdr:cNvGrpSpPr/>
          </xdr:nvGrpSpPr>
          <xdr:grpSpPr>
            <a:xfrm>
              <a:off x="4155375" y="3760950"/>
              <a:ext cx="2381250" cy="38100"/>
              <a:chOff x="4155375" y="3760950"/>
              <a:chExt cx="2381250" cy="38100"/>
            </a:xfrm>
          </xdr:grpSpPr>
          <xdr:sp macro="" textlink="">
            <xdr:nvSpPr>
              <xdr:cNvPr id="336" name="Shape 336">
                <a:extLst>
                  <a:ext uri="{FF2B5EF4-FFF2-40B4-BE49-F238E27FC236}">
                    <a16:creationId xmlns:a16="http://schemas.microsoft.com/office/drawing/2014/main" id="{00000000-0008-0000-1500-000050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7" name="Shape 337">
                <a:extLst>
                  <a:ext uri="{FF2B5EF4-FFF2-40B4-BE49-F238E27FC236}">
                    <a16:creationId xmlns:a16="http://schemas.microsoft.com/office/drawing/2014/main" id="{00000000-0008-0000-1500-000051010000}"/>
                  </a:ext>
                </a:extLst>
              </xdr:cNvPr>
              <xdr:cNvGrpSpPr/>
            </xdr:nvGrpSpPr>
            <xdr:grpSpPr>
              <a:xfrm>
                <a:off x="4155375" y="3760950"/>
                <a:ext cx="2381250" cy="38100"/>
                <a:chOff x="4155375" y="3775238"/>
                <a:chExt cx="2381250" cy="9525"/>
              </a:xfrm>
            </xdr:grpSpPr>
            <xdr:sp macro="" textlink="">
              <xdr:nvSpPr>
                <xdr:cNvPr id="338" name="Shape 338">
                  <a:extLst>
                    <a:ext uri="{FF2B5EF4-FFF2-40B4-BE49-F238E27FC236}">
                      <a16:creationId xmlns:a16="http://schemas.microsoft.com/office/drawing/2014/main" id="{00000000-0008-0000-1500-000052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39" name="Shape 339">
                  <a:extLst>
                    <a:ext uri="{FF2B5EF4-FFF2-40B4-BE49-F238E27FC236}">
                      <a16:creationId xmlns:a16="http://schemas.microsoft.com/office/drawing/2014/main" id="{00000000-0008-0000-1500-000053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97025" cy="876300"/>
    <xdr:pic>
      <xdr:nvPicPr>
        <xdr:cNvPr id="3" name="image4.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6</xdr:col>
      <xdr:colOff>428625</xdr:colOff>
      <xdr:row>33</xdr:row>
      <xdr:rowOff>180975</xdr:rowOff>
    </xdr:from>
    <xdr:ext cx="6534150" cy="2847975"/>
    <xdr:graphicFrame macro="">
      <xdr:nvGraphicFramePr>
        <xdr:cNvPr id="1243122081" name="Chart 21">
          <a:extLst>
            <a:ext uri="{FF2B5EF4-FFF2-40B4-BE49-F238E27FC236}">
              <a16:creationId xmlns:a16="http://schemas.microsoft.com/office/drawing/2014/main" id="{00000000-0008-0000-1600-0000A1891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600-000002000000}"/>
            </a:ext>
          </a:extLst>
        </xdr:cNvPr>
        <xdr:cNvGrpSpPr/>
      </xdr:nvGrpSpPr>
      <xdr:grpSpPr>
        <a:xfrm>
          <a:off x="14154150" y="6943725"/>
          <a:ext cx="1238250" cy="38100"/>
          <a:chOff x="4726875" y="3760950"/>
          <a:chExt cx="1238250" cy="38100"/>
        </a:xfrm>
      </xdr:grpSpPr>
      <xdr:grpSp>
        <xdr:nvGrpSpPr>
          <xdr:cNvPr id="340" name="Shape 340">
            <a:extLst>
              <a:ext uri="{FF2B5EF4-FFF2-40B4-BE49-F238E27FC236}">
                <a16:creationId xmlns:a16="http://schemas.microsoft.com/office/drawing/2014/main" id="{00000000-0008-0000-1600-000054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6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41" name="Shape 341">
              <a:extLst>
                <a:ext uri="{FF2B5EF4-FFF2-40B4-BE49-F238E27FC236}">
                  <a16:creationId xmlns:a16="http://schemas.microsoft.com/office/drawing/2014/main" id="{00000000-0008-0000-1600-000055010000}"/>
                </a:ext>
              </a:extLst>
            </xdr:cNvPr>
            <xdr:cNvGrpSpPr/>
          </xdr:nvGrpSpPr>
          <xdr:grpSpPr>
            <a:xfrm>
              <a:off x="4726875" y="3760950"/>
              <a:ext cx="1238250" cy="38100"/>
              <a:chOff x="4726875" y="3760950"/>
              <a:chExt cx="1238250" cy="38100"/>
            </a:xfrm>
          </xdr:grpSpPr>
          <xdr:sp macro="" textlink="">
            <xdr:nvSpPr>
              <xdr:cNvPr id="342" name="Shape 342">
                <a:extLst>
                  <a:ext uri="{FF2B5EF4-FFF2-40B4-BE49-F238E27FC236}">
                    <a16:creationId xmlns:a16="http://schemas.microsoft.com/office/drawing/2014/main" id="{00000000-0008-0000-1600-000056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3" name="Shape 343">
                <a:extLst>
                  <a:ext uri="{FF2B5EF4-FFF2-40B4-BE49-F238E27FC236}">
                    <a16:creationId xmlns:a16="http://schemas.microsoft.com/office/drawing/2014/main" id="{00000000-0008-0000-1600-000057010000}"/>
                  </a:ext>
                </a:extLst>
              </xdr:cNvPr>
              <xdr:cNvGrpSpPr/>
            </xdr:nvGrpSpPr>
            <xdr:grpSpPr>
              <a:xfrm>
                <a:off x="4726875" y="3760950"/>
                <a:ext cx="1238250" cy="38100"/>
                <a:chOff x="4726875" y="3775238"/>
                <a:chExt cx="1238250" cy="9525"/>
              </a:xfrm>
            </xdr:grpSpPr>
            <xdr:sp macro="" textlink="">
              <xdr:nvSpPr>
                <xdr:cNvPr id="344" name="Shape 344">
                  <a:extLst>
                    <a:ext uri="{FF2B5EF4-FFF2-40B4-BE49-F238E27FC236}">
                      <a16:creationId xmlns:a16="http://schemas.microsoft.com/office/drawing/2014/main" id="{00000000-0008-0000-1600-000058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45" name="Shape 345">
                  <a:extLst>
                    <a:ext uri="{FF2B5EF4-FFF2-40B4-BE49-F238E27FC236}">
                      <a16:creationId xmlns:a16="http://schemas.microsoft.com/office/drawing/2014/main" id="{00000000-0008-0000-1600-000059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600-000003000000}"/>
            </a:ext>
          </a:extLst>
        </xdr:cNvPr>
        <xdr:cNvGrpSpPr/>
      </xdr:nvGrpSpPr>
      <xdr:grpSpPr>
        <a:xfrm>
          <a:off x="14154150" y="3790950"/>
          <a:ext cx="28575" cy="295275"/>
          <a:chOff x="5331713" y="3632363"/>
          <a:chExt cx="28575" cy="295275"/>
        </a:xfrm>
      </xdr:grpSpPr>
      <xdr:grpSp>
        <xdr:nvGrpSpPr>
          <xdr:cNvPr id="346" name="Shape 346">
            <a:extLst>
              <a:ext uri="{FF2B5EF4-FFF2-40B4-BE49-F238E27FC236}">
                <a16:creationId xmlns:a16="http://schemas.microsoft.com/office/drawing/2014/main" id="{00000000-0008-0000-1600-00005A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6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47" name="Shape 347">
              <a:extLst>
                <a:ext uri="{FF2B5EF4-FFF2-40B4-BE49-F238E27FC236}">
                  <a16:creationId xmlns:a16="http://schemas.microsoft.com/office/drawing/2014/main" id="{00000000-0008-0000-1600-00005B010000}"/>
                </a:ext>
              </a:extLst>
            </xdr:cNvPr>
            <xdr:cNvGrpSpPr/>
          </xdr:nvGrpSpPr>
          <xdr:grpSpPr>
            <a:xfrm>
              <a:off x="5331713" y="3632363"/>
              <a:ext cx="28575" cy="295275"/>
              <a:chOff x="5331713" y="3632363"/>
              <a:chExt cx="28575" cy="295275"/>
            </a:xfrm>
          </xdr:grpSpPr>
          <xdr:sp macro="" textlink="">
            <xdr:nvSpPr>
              <xdr:cNvPr id="348" name="Shape 348">
                <a:extLst>
                  <a:ext uri="{FF2B5EF4-FFF2-40B4-BE49-F238E27FC236}">
                    <a16:creationId xmlns:a16="http://schemas.microsoft.com/office/drawing/2014/main" id="{00000000-0008-0000-1600-00005C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9" name="Shape 349">
                <a:extLst>
                  <a:ext uri="{FF2B5EF4-FFF2-40B4-BE49-F238E27FC236}">
                    <a16:creationId xmlns:a16="http://schemas.microsoft.com/office/drawing/2014/main" id="{00000000-0008-0000-1600-00005D010000}"/>
                  </a:ext>
                </a:extLst>
              </xdr:cNvPr>
              <xdr:cNvGrpSpPr/>
            </xdr:nvGrpSpPr>
            <xdr:grpSpPr>
              <a:xfrm>
                <a:off x="5331713" y="3632363"/>
                <a:ext cx="28575" cy="295275"/>
                <a:chOff x="5312662" y="3632363"/>
                <a:chExt cx="66675" cy="295275"/>
              </a:xfrm>
            </xdr:grpSpPr>
            <xdr:sp macro="" textlink="">
              <xdr:nvSpPr>
                <xdr:cNvPr id="350" name="Shape 350">
                  <a:extLst>
                    <a:ext uri="{FF2B5EF4-FFF2-40B4-BE49-F238E27FC236}">
                      <a16:creationId xmlns:a16="http://schemas.microsoft.com/office/drawing/2014/main" id="{00000000-0008-0000-1600-00005E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51" name="Shape 351">
                  <a:extLst>
                    <a:ext uri="{FF2B5EF4-FFF2-40B4-BE49-F238E27FC236}">
                      <a16:creationId xmlns:a16="http://schemas.microsoft.com/office/drawing/2014/main" id="{00000000-0008-0000-1600-00005F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1238250" cy="38100"/>
    <xdr:grpSp>
      <xdr:nvGrpSpPr>
        <xdr:cNvPr id="6" name="Shape 2">
          <a:extLst>
            <a:ext uri="{FF2B5EF4-FFF2-40B4-BE49-F238E27FC236}">
              <a16:creationId xmlns:a16="http://schemas.microsoft.com/office/drawing/2014/main" id="{00000000-0008-0000-1600-000006000000}"/>
            </a:ext>
          </a:extLst>
        </xdr:cNvPr>
        <xdr:cNvGrpSpPr/>
      </xdr:nvGrpSpPr>
      <xdr:grpSpPr>
        <a:xfrm>
          <a:off x="14154150" y="6943725"/>
          <a:ext cx="1238250" cy="38100"/>
          <a:chOff x="4726875" y="3760950"/>
          <a:chExt cx="1238250" cy="38100"/>
        </a:xfrm>
      </xdr:grpSpPr>
      <xdr:grpSp>
        <xdr:nvGrpSpPr>
          <xdr:cNvPr id="352" name="Shape 352">
            <a:extLst>
              <a:ext uri="{FF2B5EF4-FFF2-40B4-BE49-F238E27FC236}">
                <a16:creationId xmlns:a16="http://schemas.microsoft.com/office/drawing/2014/main" id="{00000000-0008-0000-1600-000060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16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53" name="Shape 353">
              <a:extLst>
                <a:ext uri="{FF2B5EF4-FFF2-40B4-BE49-F238E27FC236}">
                  <a16:creationId xmlns:a16="http://schemas.microsoft.com/office/drawing/2014/main" id="{00000000-0008-0000-1600-000061010000}"/>
                </a:ext>
              </a:extLst>
            </xdr:cNvPr>
            <xdr:cNvGrpSpPr/>
          </xdr:nvGrpSpPr>
          <xdr:grpSpPr>
            <a:xfrm>
              <a:off x="4726875" y="3760950"/>
              <a:ext cx="1238250" cy="38100"/>
              <a:chOff x="4726875" y="3760950"/>
              <a:chExt cx="1238250" cy="38100"/>
            </a:xfrm>
          </xdr:grpSpPr>
          <xdr:sp macro="" textlink="">
            <xdr:nvSpPr>
              <xdr:cNvPr id="354" name="Shape 354">
                <a:extLst>
                  <a:ext uri="{FF2B5EF4-FFF2-40B4-BE49-F238E27FC236}">
                    <a16:creationId xmlns:a16="http://schemas.microsoft.com/office/drawing/2014/main" id="{00000000-0008-0000-1600-000062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5" name="Shape 355">
                <a:extLst>
                  <a:ext uri="{FF2B5EF4-FFF2-40B4-BE49-F238E27FC236}">
                    <a16:creationId xmlns:a16="http://schemas.microsoft.com/office/drawing/2014/main" id="{00000000-0008-0000-1600-000063010000}"/>
                  </a:ext>
                </a:extLst>
              </xdr:cNvPr>
              <xdr:cNvGrpSpPr/>
            </xdr:nvGrpSpPr>
            <xdr:grpSpPr>
              <a:xfrm>
                <a:off x="4726875" y="3760950"/>
                <a:ext cx="1238250" cy="38100"/>
                <a:chOff x="4726875" y="3775238"/>
                <a:chExt cx="1238250" cy="9525"/>
              </a:xfrm>
            </xdr:grpSpPr>
            <xdr:sp macro="" textlink="">
              <xdr:nvSpPr>
                <xdr:cNvPr id="356" name="Shape 356">
                  <a:extLst>
                    <a:ext uri="{FF2B5EF4-FFF2-40B4-BE49-F238E27FC236}">
                      <a16:creationId xmlns:a16="http://schemas.microsoft.com/office/drawing/2014/main" id="{00000000-0008-0000-1600-000064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57" name="Shape 357">
                  <a:extLst>
                    <a:ext uri="{FF2B5EF4-FFF2-40B4-BE49-F238E27FC236}">
                      <a16:creationId xmlns:a16="http://schemas.microsoft.com/office/drawing/2014/main" id="{00000000-0008-0000-1600-000065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8" name="Shape 2">
          <a:extLst>
            <a:ext uri="{FF2B5EF4-FFF2-40B4-BE49-F238E27FC236}">
              <a16:creationId xmlns:a16="http://schemas.microsoft.com/office/drawing/2014/main" id="{00000000-0008-0000-1600-000008000000}"/>
            </a:ext>
          </a:extLst>
        </xdr:cNvPr>
        <xdr:cNvGrpSpPr/>
      </xdr:nvGrpSpPr>
      <xdr:grpSpPr>
        <a:xfrm>
          <a:off x="14154150" y="3790950"/>
          <a:ext cx="28575" cy="295275"/>
          <a:chOff x="5331713" y="3632363"/>
          <a:chExt cx="28575" cy="295275"/>
        </a:xfrm>
      </xdr:grpSpPr>
      <xdr:grpSp>
        <xdr:nvGrpSpPr>
          <xdr:cNvPr id="358" name="Shape 358">
            <a:extLst>
              <a:ext uri="{FF2B5EF4-FFF2-40B4-BE49-F238E27FC236}">
                <a16:creationId xmlns:a16="http://schemas.microsoft.com/office/drawing/2014/main" id="{00000000-0008-0000-1600-000066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16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59" name="Shape 359">
              <a:extLst>
                <a:ext uri="{FF2B5EF4-FFF2-40B4-BE49-F238E27FC236}">
                  <a16:creationId xmlns:a16="http://schemas.microsoft.com/office/drawing/2014/main" id="{00000000-0008-0000-1600-000067010000}"/>
                </a:ext>
              </a:extLst>
            </xdr:cNvPr>
            <xdr:cNvGrpSpPr/>
          </xdr:nvGrpSpPr>
          <xdr:grpSpPr>
            <a:xfrm>
              <a:off x="5331713" y="3632363"/>
              <a:ext cx="28575" cy="295275"/>
              <a:chOff x="5331713" y="3632363"/>
              <a:chExt cx="28575" cy="295275"/>
            </a:xfrm>
          </xdr:grpSpPr>
          <xdr:sp macro="" textlink="">
            <xdr:nvSpPr>
              <xdr:cNvPr id="360" name="Shape 360">
                <a:extLst>
                  <a:ext uri="{FF2B5EF4-FFF2-40B4-BE49-F238E27FC236}">
                    <a16:creationId xmlns:a16="http://schemas.microsoft.com/office/drawing/2014/main" id="{00000000-0008-0000-1600-000068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1" name="Shape 361">
                <a:extLst>
                  <a:ext uri="{FF2B5EF4-FFF2-40B4-BE49-F238E27FC236}">
                    <a16:creationId xmlns:a16="http://schemas.microsoft.com/office/drawing/2014/main" id="{00000000-0008-0000-1600-000069010000}"/>
                  </a:ext>
                </a:extLst>
              </xdr:cNvPr>
              <xdr:cNvGrpSpPr/>
            </xdr:nvGrpSpPr>
            <xdr:grpSpPr>
              <a:xfrm>
                <a:off x="5331713" y="3632363"/>
                <a:ext cx="28575" cy="295275"/>
                <a:chOff x="5312662" y="3632363"/>
                <a:chExt cx="66675" cy="295275"/>
              </a:xfrm>
            </xdr:grpSpPr>
            <xdr:sp macro="" textlink="">
              <xdr:nvSpPr>
                <xdr:cNvPr id="362" name="Shape 362">
                  <a:extLst>
                    <a:ext uri="{FF2B5EF4-FFF2-40B4-BE49-F238E27FC236}">
                      <a16:creationId xmlns:a16="http://schemas.microsoft.com/office/drawing/2014/main" id="{00000000-0008-0000-1600-00006A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63" name="Shape 363">
                  <a:extLst>
                    <a:ext uri="{FF2B5EF4-FFF2-40B4-BE49-F238E27FC236}">
                      <a16:creationId xmlns:a16="http://schemas.microsoft.com/office/drawing/2014/main" id="{00000000-0008-0000-1600-00006B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782675" cy="847725"/>
    <xdr:pic>
      <xdr:nvPicPr>
        <xdr:cNvPr id="10" name="image4.png">
          <a:extLst>
            <a:ext uri="{FF2B5EF4-FFF2-40B4-BE49-F238E27FC236}">
              <a16:creationId xmlns:a16="http://schemas.microsoft.com/office/drawing/2014/main" id="{00000000-0008-0000-16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8</xdr:col>
      <xdr:colOff>209550</xdr:colOff>
      <xdr:row>33</xdr:row>
      <xdr:rowOff>142875</xdr:rowOff>
    </xdr:from>
    <xdr:ext cx="5143500" cy="2752725"/>
    <xdr:graphicFrame macro="">
      <xdr:nvGraphicFramePr>
        <xdr:cNvPr id="870655298" name="Chart 22">
          <a:extLst>
            <a:ext uri="{FF2B5EF4-FFF2-40B4-BE49-F238E27FC236}">
              <a16:creationId xmlns:a16="http://schemas.microsoft.com/office/drawing/2014/main" id="{00000000-0008-0000-1700-00004225E5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700-000002000000}"/>
            </a:ext>
          </a:extLst>
        </xdr:cNvPr>
        <xdr:cNvGrpSpPr/>
      </xdr:nvGrpSpPr>
      <xdr:grpSpPr>
        <a:xfrm>
          <a:off x="13896975" y="6562725"/>
          <a:ext cx="1238250" cy="38100"/>
          <a:chOff x="4726875" y="3760950"/>
          <a:chExt cx="1238250" cy="38100"/>
        </a:xfrm>
      </xdr:grpSpPr>
      <xdr:grpSp>
        <xdr:nvGrpSpPr>
          <xdr:cNvPr id="364" name="Shape 364">
            <a:extLst>
              <a:ext uri="{FF2B5EF4-FFF2-40B4-BE49-F238E27FC236}">
                <a16:creationId xmlns:a16="http://schemas.microsoft.com/office/drawing/2014/main" id="{00000000-0008-0000-1700-00006C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7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65" name="Shape 365">
              <a:extLst>
                <a:ext uri="{FF2B5EF4-FFF2-40B4-BE49-F238E27FC236}">
                  <a16:creationId xmlns:a16="http://schemas.microsoft.com/office/drawing/2014/main" id="{00000000-0008-0000-1700-00006D010000}"/>
                </a:ext>
              </a:extLst>
            </xdr:cNvPr>
            <xdr:cNvGrpSpPr/>
          </xdr:nvGrpSpPr>
          <xdr:grpSpPr>
            <a:xfrm>
              <a:off x="4726875" y="3760950"/>
              <a:ext cx="1238250" cy="38100"/>
              <a:chOff x="4726875" y="3760950"/>
              <a:chExt cx="1238250" cy="38100"/>
            </a:xfrm>
          </xdr:grpSpPr>
          <xdr:sp macro="" textlink="">
            <xdr:nvSpPr>
              <xdr:cNvPr id="366" name="Shape 366">
                <a:extLst>
                  <a:ext uri="{FF2B5EF4-FFF2-40B4-BE49-F238E27FC236}">
                    <a16:creationId xmlns:a16="http://schemas.microsoft.com/office/drawing/2014/main" id="{00000000-0008-0000-1700-00006E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7" name="Shape 367">
                <a:extLst>
                  <a:ext uri="{FF2B5EF4-FFF2-40B4-BE49-F238E27FC236}">
                    <a16:creationId xmlns:a16="http://schemas.microsoft.com/office/drawing/2014/main" id="{00000000-0008-0000-1700-00006F010000}"/>
                  </a:ext>
                </a:extLst>
              </xdr:cNvPr>
              <xdr:cNvGrpSpPr/>
            </xdr:nvGrpSpPr>
            <xdr:grpSpPr>
              <a:xfrm>
                <a:off x="4726875" y="3760950"/>
                <a:ext cx="1238250" cy="38100"/>
                <a:chOff x="4726875" y="3775238"/>
                <a:chExt cx="1238250" cy="9525"/>
              </a:xfrm>
            </xdr:grpSpPr>
            <xdr:sp macro="" textlink="">
              <xdr:nvSpPr>
                <xdr:cNvPr id="368" name="Shape 368">
                  <a:extLst>
                    <a:ext uri="{FF2B5EF4-FFF2-40B4-BE49-F238E27FC236}">
                      <a16:creationId xmlns:a16="http://schemas.microsoft.com/office/drawing/2014/main" id="{00000000-0008-0000-1700-000070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69" name="Shape 369">
                  <a:extLst>
                    <a:ext uri="{FF2B5EF4-FFF2-40B4-BE49-F238E27FC236}">
                      <a16:creationId xmlns:a16="http://schemas.microsoft.com/office/drawing/2014/main" id="{00000000-0008-0000-1700-000071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700-000003000000}"/>
            </a:ext>
          </a:extLst>
        </xdr:cNvPr>
        <xdr:cNvGrpSpPr/>
      </xdr:nvGrpSpPr>
      <xdr:grpSpPr>
        <a:xfrm>
          <a:off x="13896975" y="3790950"/>
          <a:ext cx="28575" cy="295275"/>
          <a:chOff x="5331713" y="3632363"/>
          <a:chExt cx="28575" cy="295275"/>
        </a:xfrm>
      </xdr:grpSpPr>
      <xdr:grpSp>
        <xdr:nvGrpSpPr>
          <xdr:cNvPr id="370" name="Shape 370">
            <a:extLst>
              <a:ext uri="{FF2B5EF4-FFF2-40B4-BE49-F238E27FC236}">
                <a16:creationId xmlns:a16="http://schemas.microsoft.com/office/drawing/2014/main" id="{00000000-0008-0000-1700-000072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7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1" name="Shape 371">
              <a:extLst>
                <a:ext uri="{FF2B5EF4-FFF2-40B4-BE49-F238E27FC236}">
                  <a16:creationId xmlns:a16="http://schemas.microsoft.com/office/drawing/2014/main" id="{00000000-0008-0000-1700-000073010000}"/>
                </a:ext>
              </a:extLst>
            </xdr:cNvPr>
            <xdr:cNvGrpSpPr/>
          </xdr:nvGrpSpPr>
          <xdr:grpSpPr>
            <a:xfrm>
              <a:off x="5331713" y="3632363"/>
              <a:ext cx="28575" cy="295275"/>
              <a:chOff x="5331713" y="3632363"/>
              <a:chExt cx="28575" cy="295275"/>
            </a:xfrm>
          </xdr:grpSpPr>
          <xdr:sp macro="" textlink="">
            <xdr:nvSpPr>
              <xdr:cNvPr id="372" name="Shape 372">
                <a:extLst>
                  <a:ext uri="{FF2B5EF4-FFF2-40B4-BE49-F238E27FC236}">
                    <a16:creationId xmlns:a16="http://schemas.microsoft.com/office/drawing/2014/main" id="{00000000-0008-0000-1700-000074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3" name="Shape 373">
                <a:extLst>
                  <a:ext uri="{FF2B5EF4-FFF2-40B4-BE49-F238E27FC236}">
                    <a16:creationId xmlns:a16="http://schemas.microsoft.com/office/drawing/2014/main" id="{00000000-0008-0000-1700-000075010000}"/>
                  </a:ext>
                </a:extLst>
              </xdr:cNvPr>
              <xdr:cNvGrpSpPr/>
            </xdr:nvGrpSpPr>
            <xdr:grpSpPr>
              <a:xfrm>
                <a:off x="5331713" y="3632363"/>
                <a:ext cx="28575" cy="295275"/>
                <a:chOff x="5312662" y="3632363"/>
                <a:chExt cx="66675" cy="295275"/>
              </a:xfrm>
            </xdr:grpSpPr>
            <xdr:sp macro="" textlink="">
              <xdr:nvSpPr>
                <xdr:cNvPr id="374" name="Shape 374">
                  <a:extLst>
                    <a:ext uri="{FF2B5EF4-FFF2-40B4-BE49-F238E27FC236}">
                      <a16:creationId xmlns:a16="http://schemas.microsoft.com/office/drawing/2014/main" id="{00000000-0008-0000-1700-000076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75" name="Shape 375">
                  <a:extLst>
                    <a:ext uri="{FF2B5EF4-FFF2-40B4-BE49-F238E27FC236}">
                      <a16:creationId xmlns:a16="http://schemas.microsoft.com/office/drawing/2014/main" id="{00000000-0008-0000-1700-000077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1238250" cy="38100"/>
    <xdr:grpSp>
      <xdr:nvGrpSpPr>
        <xdr:cNvPr id="6" name="Shape 2">
          <a:extLst>
            <a:ext uri="{FF2B5EF4-FFF2-40B4-BE49-F238E27FC236}">
              <a16:creationId xmlns:a16="http://schemas.microsoft.com/office/drawing/2014/main" id="{00000000-0008-0000-1700-000006000000}"/>
            </a:ext>
          </a:extLst>
        </xdr:cNvPr>
        <xdr:cNvGrpSpPr/>
      </xdr:nvGrpSpPr>
      <xdr:grpSpPr>
        <a:xfrm>
          <a:off x="13896975" y="6562725"/>
          <a:ext cx="1238250" cy="38100"/>
          <a:chOff x="4726875" y="3760950"/>
          <a:chExt cx="1238250" cy="38100"/>
        </a:xfrm>
      </xdr:grpSpPr>
      <xdr:grpSp>
        <xdr:nvGrpSpPr>
          <xdr:cNvPr id="376" name="Shape 376">
            <a:extLst>
              <a:ext uri="{FF2B5EF4-FFF2-40B4-BE49-F238E27FC236}">
                <a16:creationId xmlns:a16="http://schemas.microsoft.com/office/drawing/2014/main" id="{00000000-0008-0000-1700-000078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17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7" name="Shape 377">
              <a:extLst>
                <a:ext uri="{FF2B5EF4-FFF2-40B4-BE49-F238E27FC236}">
                  <a16:creationId xmlns:a16="http://schemas.microsoft.com/office/drawing/2014/main" id="{00000000-0008-0000-1700-000079010000}"/>
                </a:ext>
              </a:extLst>
            </xdr:cNvPr>
            <xdr:cNvGrpSpPr/>
          </xdr:nvGrpSpPr>
          <xdr:grpSpPr>
            <a:xfrm>
              <a:off x="4726875" y="3760950"/>
              <a:ext cx="1238250" cy="38100"/>
              <a:chOff x="4726875" y="3760950"/>
              <a:chExt cx="1238250" cy="38100"/>
            </a:xfrm>
          </xdr:grpSpPr>
          <xdr:sp macro="" textlink="">
            <xdr:nvSpPr>
              <xdr:cNvPr id="378" name="Shape 378">
                <a:extLst>
                  <a:ext uri="{FF2B5EF4-FFF2-40B4-BE49-F238E27FC236}">
                    <a16:creationId xmlns:a16="http://schemas.microsoft.com/office/drawing/2014/main" id="{00000000-0008-0000-1700-00007A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9" name="Shape 379">
                <a:extLst>
                  <a:ext uri="{FF2B5EF4-FFF2-40B4-BE49-F238E27FC236}">
                    <a16:creationId xmlns:a16="http://schemas.microsoft.com/office/drawing/2014/main" id="{00000000-0008-0000-1700-00007B010000}"/>
                  </a:ext>
                </a:extLst>
              </xdr:cNvPr>
              <xdr:cNvGrpSpPr/>
            </xdr:nvGrpSpPr>
            <xdr:grpSpPr>
              <a:xfrm>
                <a:off x="4726875" y="3760950"/>
                <a:ext cx="1238250" cy="38100"/>
                <a:chOff x="4726875" y="3775238"/>
                <a:chExt cx="1238250" cy="9525"/>
              </a:xfrm>
            </xdr:grpSpPr>
            <xdr:sp macro="" textlink="">
              <xdr:nvSpPr>
                <xdr:cNvPr id="380" name="Shape 380">
                  <a:extLst>
                    <a:ext uri="{FF2B5EF4-FFF2-40B4-BE49-F238E27FC236}">
                      <a16:creationId xmlns:a16="http://schemas.microsoft.com/office/drawing/2014/main" id="{00000000-0008-0000-1700-00007C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81" name="Shape 381">
                  <a:extLst>
                    <a:ext uri="{FF2B5EF4-FFF2-40B4-BE49-F238E27FC236}">
                      <a16:creationId xmlns:a16="http://schemas.microsoft.com/office/drawing/2014/main" id="{00000000-0008-0000-1700-00007D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8" name="Shape 2">
          <a:extLst>
            <a:ext uri="{FF2B5EF4-FFF2-40B4-BE49-F238E27FC236}">
              <a16:creationId xmlns:a16="http://schemas.microsoft.com/office/drawing/2014/main" id="{00000000-0008-0000-1700-000008000000}"/>
            </a:ext>
          </a:extLst>
        </xdr:cNvPr>
        <xdr:cNvGrpSpPr/>
      </xdr:nvGrpSpPr>
      <xdr:grpSpPr>
        <a:xfrm>
          <a:off x="13896975" y="3790950"/>
          <a:ext cx="28575" cy="295275"/>
          <a:chOff x="5331713" y="3632363"/>
          <a:chExt cx="28575" cy="295275"/>
        </a:xfrm>
      </xdr:grpSpPr>
      <xdr:grpSp>
        <xdr:nvGrpSpPr>
          <xdr:cNvPr id="382" name="Shape 382">
            <a:extLst>
              <a:ext uri="{FF2B5EF4-FFF2-40B4-BE49-F238E27FC236}">
                <a16:creationId xmlns:a16="http://schemas.microsoft.com/office/drawing/2014/main" id="{00000000-0008-0000-1700-00007E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17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83" name="Shape 383">
              <a:extLst>
                <a:ext uri="{FF2B5EF4-FFF2-40B4-BE49-F238E27FC236}">
                  <a16:creationId xmlns:a16="http://schemas.microsoft.com/office/drawing/2014/main" id="{00000000-0008-0000-1700-00007F010000}"/>
                </a:ext>
              </a:extLst>
            </xdr:cNvPr>
            <xdr:cNvGrpSpPr/>
          </xdr:nvGrpSpPr>
          <xdr:grpSpPr>
            <a:xfrm>
              <a:off x="5331713" y="3632363"/>
              <a:ext cx="28575" cy="295275"/>
              <a:chOff x="5331713" y="3632363"/>
              <a:chExt cx="28575" cy="295275"/>
            </a:xfrm>
          </xdr:grpSpPr>
          <xdr:sp macro="" textlink="">
            <xdr:nvSpPr>
              <xdr:cNvPr id="384" name="Shape 384">
                <a:extLst>
                  <a:ext uri="{FF2B5EF4-FFF2-40B4-BE49-F238E27FC236}">
                    <a16:creationId xmlns:a16="http://schemas.microsoft.com/office/drawing/2014/main" id="{00000000-0008-0000-1700-000080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5" name="Shape 385">
                <a:extLst>
                  <a:ext uri="{FF2B5EF4-FFF2-40B4-BE49-F238E27FC236}">
                    <a16:creationId xmlns:a16="http://schemas.microsoft.com/office/drawing/2014/main" id="{00000000-0008-0000-1700-000081010000}"/>
                  </a:ext>
                </a:extLst>
              </xdr:cNvPr>
              <xdr:cNvGrpSpPr/>
            </xdr:nvGrpSpPr>
            <xdr:grpSpPr>
              <a:xfrm>
                <a:off x="5331713" y="3632363"/>
                <a:ext cx="28575" cy="295275"/>
                <a:chOff x="5312662" y="3632363"/>
                <a:chExt cx="66675" cy="295275"/>
              </a:xfrm>
            </xdr:grpSpPr>
            <xdr:sp macro="" textlink="">
              <xdr:nvSpPr>
                <xdr:cNvPr id="386" name="Shape 386">
                  <a:extLst>
                    <a:ext uri="{FF2B5EF4-FFF2-40B4-BE49-F238E27FC236}">
                      <a16:creationId xmlns:a16="http://schemas.microsoft.com/office/drawing/2014/main" id="{00000000-0008-0000-1700-000082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87" name="Shape 387">
                  <a:extLst>
                    <a:ext uri="{FF2B5EF4-FFF2-40B4-BE49-F238E27FC236}">
                      <a16:creationId xmlns:a16="http://schemas.microsoft.com/office/drawing/2014/main" id="{00000000-0008-0000-1700-000083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77975" cy="962025"/>
    <xdr:pic>
      <xdr:nvPicPr>
        <xdr:cNvPr id="10" name="image4.png">
          <a:extLst>
            <a:ext uri="{FF2B5EF4-FFF2-40B4-BE49-F238E27FC236}">
              <a16:creationId xmlns:a16="http://schemas.microsoft.com/office/drawing/2014/main" id="{00000000-0008-0000-17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8</xdr:col>
      <xdr:colOff>428625</xdr:colOff>
      <xdr:row>33</xdr:row>
      <xdr:rowOff>266700</xdr:rowOff>
    </xdr:from>
    <xdr:ext cx="5267325" cy="2428875"/>
    <xdr:graphicFrame macro="">
      <xdr:nvGraphicFramePr>
        <xdr:cNvPr id="1609630425" name="Chart 23">
          <a:extLst>
            <a:ext uri="{FF2B5EF4-FFF2-40B4-BE49-F238E27FC236}">
              <a16:creationId xmlns:a16="http://schemas.microsoft.com/office/drawing/2014/main" id="{00000000-0008-0000-1800-0000D902F1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800-000002000000}"/>
            </a:ext>
          </a:extLst>
        </xdr:cNvPr>
        <xdr:cNvGrpSpPr/>
      </xdr:nvGrpSpPr>
      <xdr:grpSpPr>
        <a:xfrm>
          <a:off x="16021050" y="6610350"/>
          <a:ext cx="1238250" cy="38100"/>
          <a:chOff x="4726875" y="3760950"/>
          <a:chExt cx="1238250" cy="38100"/>
        </a:xfrm>
      </xdr:grpSpPr>
      <xdr:grpSp>
        <xdr:nvGrpSpPr>
          <xdr:cNvPr id="388" name="Shape 388">
            <a:extLst>
              <a:ext uri="{FF2B5EF4-FFF2-40B4-BE49-F238E27FC236}">
                <a16:creationId xmlns:a16="http://schemas.microsoft.com/office/drawing/2014/main" id="{00000000-0008-0000-1800-000084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8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89" name="Shape 389">
              <a:extLst>
                <a:ext uri="{FF2B5EF4-FFF2-40B4-BE49-F238E27FC236}">
                  <a16:creationId xmlns:a16="http://schemas.microsoft.com/office/drawing/2014/main" id="{00000000-0008-0000-1800-000085010000}"/>
                </a:ext>
              </a:extLst>
            </xdr:cNvPr>
            <xdr:cNvGrpSpPr/>
          </xdr:nvGrpSpPr>
          <xdr:grpSpPr>
            <a:xfrm>
              <a:off x="4726875" y="3760950"/>
              <a:ext cx="1238250" cy="38100"/>
              <a:chOff x="4726875" y="3760950"/>
              <a:chExt cx="1238250" cy="38100"/>
            </a:xfrm>
          </xdr:grpSpPr>
          <xdr:sp macro="" textlink="">
            <xdr:nvSpPr>
              <xdr:cNvPr id="390" name="Shape 390">
                <a:extLst>
                  <a:ext uri="{FF2B5EF4-FFF2-40B4-BE49-F238E27FC236}">
                    <a16:creationId xmlns:a16="http://schemas.microsoft.com/office/drawing/2014/main" id="{00000000-0008-0000-1800-000086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1" name="Shape 391">
                <a:extLst>
                  <a:ext uri="{FF2B5EF4-FFF2-40B4-BE49-F238E27FC236}">
                    <a16:creationId xmlns:a16="http://schemas.microsoft.com/office/drawing/2014/main" id="{00000000-0008-0000-1800-000087010000}"/>
                  </a:ext>
                </a:extLst>
              </xdr:cNvPr>
              <xdr:cNvGrpSpPr/>
            </xdr:nvGrpSpPr>
            <xdr:grpSpPr>
              <a:xfrm>
                <a:off x="4726875" y="3760950"/>
                <a:ext cx="1238250" cy="38100"/>
                <a:chOff x="4726875" y="3775238"/>
                <a:chExt cx="1238250" cy="9525"/>
              </a:xfrm>
            </xdr:grpSpPr>
            <xdr:sp macro="" textlink="">
              <xdr:nvSpPr>
                <xdr:cNvPr id="392" name="Shape 392">
                  <a:extLst>
                    <a:ext uri="{FF2B5EF4-FFF2-40B4-BE49-F238E27FC236}">
                      <a16:creationId xmlns:a16="http://schemas.microsoft.com/office/drawing/2014/main" id="{00000000-0008-0000-1800-000088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93" name="Shape 393">
                  <a:extLst>
                    <a:ext uri="{FF2B5EF4-FFF2-40B4-BE49-F238E27FC236}">
                      <a16:creationId xmlns:a16="http://schemas.microsoft.com/office/drawing/2014/main" id="{00000000-0008-0000-1800-000089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800-000003000000}"/>
            </a:ext>
          </a:extLst>
        </xdr:cNvPr>
        <xdr:cNvGrpSpPr/>
      </xdr:nvGrpSpPr>
      <xdr:grpSpPr>
        <a:xfrm>
          <a:off x="16021050" y="3781425"/>
          <a:ext cx="28575" cy="295275"/>
          <a:chOff x="5331713" y="3632363"/>
          <a:chExt cx="28575" cy="295275"/>
        </a:xfrm>
      </xdr:grpSpPr>
      <xdr:grpSp>
        <xdr:nvGrpSpPr>
          <xdr:cNvPr id="394" name="Shape 394">
            <a:extLst>
              <a:ext uri="{FF2B5EF4-FFF2-40B4-BE49-F238E27FC236}">
                <a16:creationId xmlns:a16="http://schemas.microsoft.com/office/drawing/2014/main" id="{00000000-0008-0000-1800-00008A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8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95" name="Shape 395">
              <a:extLst>
                <a:ext uri="{FF2B5EF4-FFF2-40B4-BE49-F238E27FC236}">
                  <a16:creationId xmlns:a16="http://schemas.microsoft.com/office/drawing/2014/main" id="{00000000-0008-0000-1800-00008B010000}"/>
                </a:ext>
              </a:extLst>
            </xdr:cNvPr>
            <xdr:cNvGrpSpPr/>
          </xdr:nvGrpSpPr>
          <xdr:grpSpPr>
            <a:xfrm>
              <a:off x="5331713" y="3632363"/>
              <a:ext cx="28575" cy="295275"/>
              <a:chOff x="5331713" y="3632363"/>
              <a:chExt cx="28575" cy="295275"/>
            </a:xfrm>
          </xdr:grpSpPr>
          <xdr:sp macro="" textlink="">
            <xdr:nvSpPr>
              <xdr:cNvPr id="396" name="Shape 396">
                <a:extLst>
                  <a:ext uri="{FF2B5EF4-FFF2-40B4-BE49-F238E27FC236}">
                    <a16:creationId xmlns:a16="http://schemas.microsoft.com/office/drawing/2014/main" id="{00000000-0008-0000-1800-00008C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7" name="Shape 397">
                <a:extLst>
                  <a:ext uri="{FF2B5EF4-FFF2-40B4-BE49-F238E27FC236}">
                    <a16:creationId xmlns:a16="http://schemas.microsoft.com/office/drawing/2014/main" id="{00000000-0008-0000-1800-00008D010000}"/>
                  </a:ext>
                </a:extLst>
              </xdr:cNvPr>
              <xdr:cNvGrpSpPr/>
            </xdr:nvGrpSpPr>
            <xdr:grpSpPr>
              <a:xfrm>
                <a:off x="5331713" y="3632363"/>
                <a:ext cx="28575" cy="295275"/>
                <a:chOff x="5312662" y="3632363"/>
                <a:chExt cx="66675" cy="295275"/>
              </a:xfrm>
            </xdr:grpSpPr>
            <xdr:sp macro="" textlink="">
              <xdr:nvSpPr>
                <xdr:cNvPr id="398" name="Shape 398">
                  <a:extLst>
                    <a:ext uri="{FF2B5EF4-FFF2-40B4-BE49-F238E27FC236}">
                      <a16:creationId xmlns:a16="http://schemas.microsoft.com/office/drawing/2014/main" id="{00000000-0008-0000-1800-00008E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99" name="Shape 399">
                  <a:extLst>
                    <a:ext uri="{FF2B5EF4-FFF2-40B4-BE49-F238E27FC236}">
                      <a16:creationId xmlns:a16="http://schemas.microsoft.com/office/drawing/2014/main" id="{00000000-0008-0000-1800-00008F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1238250" cy="38100"/>
    <xdr:grpSp>
      <xdr:nvGrpSpPr>
        <xdr:cNvPr id="6" name="Shape 2">
          <a:extLst>
            <a:ext uri="{FF2B5EF4-FFF2-40B4-BE49-F238E27FC236}">
              <a16:creationId xmlns:a16="http://schemas.microsoft.com/office/drawing/2014/main" id="{00000000-0008-0000-1800-000006000000}"/>
            </a:ext>
          </a:extLst>
        </xdr:cNvPr>
        <xdr:cNvGrpSpPr/>
      </xdr:nvGrpSpPr>
      <xdr:grpSpPr>
        <a:xfrm>
          <a:off x="16021050" y="6610350"/>
          <a:ext cx="1238250" cy="38100"/>
          <a:chOff x="4726875" y="3760950"/>
          <a:chExt cx="1238250" cy="38100"/>
        </a:xfrm>
      </xdr:grpSpPr>
      <xdr:grpSp>
        <xdr:nvGrpSpPr>
          <xdr:cNvPr id="400" name="Shape 400">
            <a:extLst>
              <a:ext uri="{FF2B5EF4-FFF2-40B4-BE49-F238E27FC236}">
                <a16:creationId xmlns:a16="http://schemas.microsoft.com/office/drawing/2014/main" id="{00000000-0008-0000-1800-000090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18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01" name="Shape 401">
              <a:extLst>
                <a:ext uri="{FF2B5EF4-FFF2-40B4-BE49-F238E27FC236}">
                  <a16:creationId xmlns:a16="http://schemas.microsoft.com/office/drawing/2014/main" id="{00000000-0008-0000-1800-000091010000}"/>
                </a:ext>
              </a:extLst>
            </xdr:cNvPr>
            <xdr:cNvGrpSpPr/>
          </xdr:nvGrpSpPr>
          <xdr:grpSpPr>
            <a:xfrm>
              <a:off x="4726875" y="3760950"/>
              <a:ext cx="1238250" cy="38100"/>
              <a:chOff x="4726875" y="3760950"/>
              <a:chExt cx="1238250" cy="38100"/>
            </a:xfrm>
          </xdr:grpSpPr>
          <xdr:sp macro="" textlink="">
            <xdr:nvSpPr>
              <xdr:cNvPr id="402" name="Shape 402">
                <a:extLst>
                  <a:ext uri="{FF2B5EF4-FFF2-40B4-BE49-F238E27FC236}">
                    <a16:creationId xmlns:a16="http://schemas.microsoft.com/office/drawing/2014/main" id="{00000000-0008-0000-1800-000092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3" name="Shape 403">
                <a:extLst>
                  <a:ext uri="{FF2B5EF4-FFF2-40B4-BE49-F238E27FC236}">
                    <a16:creationId xmlns:a16="http://schemas.microsoft.com/office/drawing/2014/main" id="{00000000-0008-0000-1800-000093010000}"/>
                  </a:ext>
                </a:extLst>
              </xdr:cNvPr>
              <xdr:cNvGrpSpPr/>
            </xdr:nvGrpSpPr>
            <xdr:grpSpPr>
              <a:xfrm>
                <a:off x="4726875" y="3760950"/>
                <a:ext cx="1238250" cy="38100"/>
                <a:chOff x="4726875" y="3775238"/>
                <a:chExt cx="1238250" cy="9525"/>
              </a:xfrm>
            </xdr:grpSpPr>
            <xdr:sp macro="" textlink="">
              <xdr:nvSpPr>
                <xdr:cNvPr id="404" name="Shape 404">
                  <a:extLst>
                    <a:ext uri="{FF2B5EF4-FFF2-40B4-BE49-F238E27FC236}">
                      <a16:creationId xmlns:a16="http://schemas.microsoft.com/office/drawing/2014/main" id="{00000000-0008-0000-1800-000094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05" name="Shape 405">
                  <a:extLst>
                    <a:ext uri="{FF2B5EF4-FFF2-40B4-BE49-F238E27FC236}">
                      <a16:creationId xmlns:a16="http://schemas.microsoft.com/office/drawing/2014/main" id="{00000000-0008-0000-1800-000095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8" name="Shape 2">
          <a:extLst>
            <a:ext uri="{FF2B5EF4-FFF2-40B4-BE49-F238E27FC236}">
              <a16:creationId xmlns:a16="http://schemas.microsoft.com/office/drawing/2014/main" id="{00000000-0008-0000-1800-000008000000}"/>
            </a:ext>
          </a:extLst>
        </xdr:cNvPr>
        <xdr:cNvGrpSpPr/>
      </xdr:nvGrpSpPr>
      <xdr:grpSpPr>
        <a:xfrm>
          <a:off x="16021050" y="3781425"/>
          <a:ext cx="28575" cy="295275"/>
          <a:chOff x="5331713" y="3632363"/>
          <a:chExt cx="28575" cy="295275"/>
        </a:xfrm>
      </xdr:grpSpPr>
      <xdr:grpSp>
        <xdr:nvGrpSpPr>
          <xdr:cNvPr id="406" name="Shape 406">
            <a:extLst>
              <a:ext uri="{FF2B5EF4-FFF2-40B4-BE49-F238E27FC236}">
                <a16:creationId xmlns:a16="http://schemas.microsoft.com/office/drawing/2014/main" id="{00000000-0008-0000-1800-000096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18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07" name="Shape 407">
              <a:extLst>
                <a:ext uri="{FF2B5EF4-FFF2-40B4-BE49-F238E27FC236}">
                  <a16:creationId xmlns:a16="http://schemas.microsoft.com/office/drawing/2014/main" id="{00000000-0008-0000-1800-000097010000}"/>
                </a:ext>
              </a:extLst>
            </xdr:cNvPr>
            <xdr:cNvGrpSpPr/>
          </xdr:nvGrpSpPr>
          <xdr:grpSpPr>
            <a:xfrm>
              <a:off x="5331713" y="3632363"/>
              <a:ext cx="28575" cy="295275"/>
              <a:chOff x="5331713" y="3632363"/>
              <a:chExt cx="28575" cy="295275"/>
            </a:xfrm>
          </xdr:grpSpPr>
          <xdr:sp macro="" textlink="">
            <xdr:nvSpPr>
              <xdr:cNvPr id="408" name="Shape 408">
                <a:extLst>
                  <a:ext uri="{FF2B5EF4-FFF2-40B4-BE49-F238E27FC236}">
                    <a16:creationId xmlns:a16="http://schemas.microsoft.com/office/drawing/2014/main" id="{00000000-0008-0000-1800-000098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9" name="Shape 409">
                <a:extLst>
                  <a:ext uri="{FF2B5EF4-FFF2-40B4-BE49-F238E27FC236}">
                    <a16:creationId xmlns:a16="http://schemas.microsoft.com/office/drawing/2014/main" id="{00000000-0008-0000-1800-000099010000}"/>
                  </a:ext>
                </a:extLst>
              </xdr:cNvPr>
              <xdr:cNvGrpSpPr/>
            </xdr:nvGrpSpPr>
            <xdr:grpSpPr>
              <a:xfrm>
                <a:off x="5331713" y="3632363"/>
                <a:ext cx="28575" cy="295275"/>
                <a:chOff x="5312662" y="3632363"/>
                <a:chExt cx="66675" cy="295275"/>
              </a:xfrm>
            </xdr:grpSpPr>
            <xdr:sp macro="" textlink="">
              <xdr:nvSpPr>
                <xdr:cNvPr id="410" name="Shape 410">
                  <a:extLst>
                    <a:ext uri="{FF2B5EF4-FFF2-40B4-BE49-F238E27FC236}">
                      <a16:creationId xmlns:a16="http://schemas.microsoft.com/office/drawing/2014/main" id="{00000000-0008-0000-1800-00009A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1" name="Shape 411">
                  <a:extLst>
                    <a:ext uri="{FF2B5EF4-FFF2-40B4-BE49-F238E27FC236}">
                      <a16:creationId xmlns:a16="http://schemas.microsoft.com/office/drawing/2014/main" id="{00000000-0008-0000-1800-00009B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6706850" cy="990600"/>
    <xdr:pic>
      <xdr:nvPicPr>
        <xdr:cNvPr id="10" name="image4.png">
          <a:extLst>
            <a:ext uri="{FF2B5EF4-FFF2-40B4-BE49-F238E27FC236}">
              <a16:creationId xmlns:a16="http://schemas.microsoft.com/office/drawing/2014/main" id="{00000000-0008-0000-18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8</xdr:col>
      <xdr:colOff>200025</xdr:colOff>
      <xdr:row>33</xdr:row>
      <xdr:rowOff>142875</xdr:rowOff>
    </xdr:from>
    <xdr:ext cx="5143500" cy="3467100"/>
    <xdr:graphicFrame macro="">
      <xdr:nvGraphicFramePr>
        <xdr:cNvPr id="584456920" name="Chart 24">
          <a:extLst>
            <a:ext uri="{FF2B5EF4-FFF2-40B4-BE49-F238E27FC236}">
              <a16:creationId xmlns:a16="http://schemas.microsoft.com/office/drawing/2014/main" id="{00000000-0008-0000-1900-0000D81AD6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900-000002000000}"/>
            </a:ext>
          </a:extLst>
        </xdr:cNvPr>
        <xdr:cNvGrpSpPr/>
      </xdr:nvGrpSpPr>
      <xdr:grpSpPr>
        <a:xfrm>
          <a:off x="15268575" y="6534150"/>
          <a:ext cx="1238250" cy="38100"/>
          <a:chOff x="4726875" y="3760950"/>
          <a:chExt cx="1238250" cy="38100"/>
        </a:xfrm>
      </xdr:grpSpPr>
      <xdr:grpSp>
        <xdr:nvGrpSpPr>
          <xdr:cNvPr id="412" name="Shape 412">
            <a:extLst>
              <a:ext uri="{FF2B5EF4-FFF2-40B4-BE49-F238E27FC236}">
                <a16:creationId xmlns:a16="http://schemas.microsoft.com/office/drawing/2014/main" id="{00000000-0008-0000-1900-00009C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9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3" name="Shape 413">
              <a:extLst>
                <a:ext uri="{FF2B5EF4-FFF2-40B4-BE49-F238E27FC236}">
                  <a16:creationId xmlns:a16="http://schemas.microsoft.com/office/drawing/2014/main" id="{00000000-0008-0000-1900-00009D010000}"/>
                </a:ext>
              </a:extLst>
            </xdr:cNvPr>
            <xdr:cNvGrpSpPr/>
          </xdr:nvGrpSpPr>
          <xdr:grpSpPr>
            <a:xfrm>
              <a:off x="4726875" y="3760950"/>
              <a:ext cx="1238250" cy="38100"/>
              <a:chOff x="4726875" y="3760950"/>
              <a:chExt cx="1238250" cy="38100"/>
            </a:xfrm>
          </xdr:grpSpPr>
          <xdr:sp macro="" textlink="">
            <xdr:nvSpPr>
              <xdr:cNvPr id="414" name="Shape 414">
                <a:extLst>
                  <a:ext uri="{FF2B5EF4-FFF2-40B4-BE49-F238E27FC236}">
                    <a16:creationId xmlns:a16="http://schemas.microsoft.com/office/drawing/2014/main" id="{00000000-0008-0000-1900-00009E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15" name="Shape 415">
                <a:extLst>
                  <a:ext uri="{FF2B5EF4-FFF2-40B4-BE49-F238E27FC236}">
                    <a16:creationId xmlns:a16="http://schemas.microsoft.com/office/drawing/2014/main" id="{00000000-0008-0000-1900-00009F010000}"/>
                  </a:ext>
                </a:extLst>
              </xdr:cNvPr>
              <xdr:cNvGrpSpPr/>
            </xdr:nvGrpSpPr>
            <xdr:grpSpPr>
              <a:xfrm>
                <a:off x="4726875" y="3760950"/>
                <a:ext cx="1238250" cy="38100"/>
                <a:chOff x="4726875" y="3775238"/>
                <a:chExt cx="1238250" cy="9525"/>
              </a:xfrm>
            </xdr:grpSpPr>
            <xdr:sp macro="" textlink="">
              <xdr:nvSpPr>
                <xdr:cNvPr id="416" name="Shape 416">
                  <a:extLst>
                    <a:ext uri="{FF2B5EF4-FFF2-40B4-BE49-F238E27FC236}">
                      <a16:creationId xmlns:a16="http://schemas.microsoft.com/office/drawing/2014/main" id="{00000000-0008-0000-1900-0000A0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7" name="Shape 417">
                  <a:extLst>
                    <a:ext uri="{FF2B5EF4-FFF2-40B4-BE49-F238E27FC236}">
                      <a16:creationId xmlns:a16="http://schemas.microsoft.com/office/drawing/2014/main" id="{00000000-0008-0000-1900-0000A1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900-000003000000}"/>
            </a:ext>
          </a:extLst>
        </xdr:cNvPr>
        <xdr:cNvGrpSpPr/>
      </xdr:nvGrpSpPr>
      <xdr:grpSpPr>
        <a:xfrm>
          <a:off x="15268575" y="3790950"/>
          <a:ext cx="28575" cy="295275"/>
          <a:chOff x="5331713" y="3632363"/>
          <a:chExt cx="28575" cy="295275"/>
        </a:xfrm>
      </xdr:grpSpPr>
      <xdr:grpSp>
        <xdr:nvGrpSpPr>
          <xdr:cNvPr id="418" name="Shape 418">
            <a:extLst>
              <a:ext uri="{FF2B5EF4-FFF2-40B4-BE49-F238E27FC236}">
                <a16:creationId xmlns:a16="http://schemas.microsoft.com/office/drawing/2014/main" id="{00000000-0008-0000-1900-0000A2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9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9" name="Shape 419">
              <a:extLst>
                <a:ext uri="{FF2B5EF4-FFF2-40B4-BE49-F238E27FC236}">
                  <a16:creationId xmlns:a16="http://schemas.microsoft.com/office/drawing/2014/main" id="{00000000-0008-0000-1900-0000A3010000}"/>
                </a:ext>
              </a:extLst>
            </xdr:cNvPr>
            <xdr:cNvGrpSpPr/>
          </xdr:nvGrpSpPr>
          <xdr:grpSpPr>
            <a:xfrm>
              <a:off x="5331713" y="3632363"/>
              <a:ext cx="28575" cy="295275"/>
              <a:chOff x="5331713" y="3632363"/>
              <a:chExt cx="28575" cy="295275"/>
            </a:xfrm>
          </xdr:grpSpPr>
          <xdr:sp macro="" textlink="">
            <xdr:nvSpPr>
              <xdr:cNvPr id="420" name="Shape 420">
                <a:extLst>
                  <a:ext uri="{FF2B5EF4-FFF2-40B4-BE49-F238E27FC236}">
                    <a16:creationId xmlns:a16="http://schemas.microsoft.com/office/drawing/2014/main" id="{00000000-0008-0000-1900-0000A4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21" name="Shape 421">
                <a:extLst>
                  <a:ext uri="{FF2B5EF4-FFF2-40B4-BE49-F238E27FC236}">
                    <a16:creationId xmlns:a16="http://schemas.microsoft.com/office/drawing/2014/main" id="{00000000-0008-0000-1900-0000A5010000}"/>
                  </a:ext>
                </a:extLst>
              </xdr:cNvPr>
              <xdr:cNvGrpSpPr/>
            </xdr:nvGrpSpPr>
            <xdr:grpSpPr>
              <a:xfrm>
                <a:off x="5331713" y="3632363"/>
                <a:ext cx="28575" cy="295275"/>
                <a:chOff x="5312662" y="3632363"/>
                <a:chExt cx="66675" cy="295275"/>
              </a:xfrm>
            </xdr:grpSpPr>
            <xdr:sp macro="" textlink="">
              <xdr:nvSpPr>
                <xdr:cNvPr id="422" name="Shape 422">
                  <a:extLst>
                    <a:ext uri="{FF2B5EF4-FFF2-40B4-BE49-F238E27FC236}">
                      <a16:creationId xmlns:a16="http://schemas.microsoft.com/office/drawing/2014/main" id="{00000000-0008-0000-1900-0000A6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23" name="Shape 423">
                  <a:extLst>
                    <a:ext uri="{FF2B5EF4-FFF2-40B4-BE49-F238E27FC236}">
                      <a16:creationId xmlns:a16="http://schemas.microsoft.com/office/drawing/2014/main" id="{00000000-0008-0000-1900-0000A7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87500" cy="914400"/>
    <xdr:pic>
      <xdr:nvPicPr>
        <xdr:cNvPr id="6" name="image4.png">
          <a:extLst>
            <a:ext uri="{FF2B5EF4-FFF2-40B4-BE49-F238E27FC236}">
              <a16:creationId xmlns:a16="http://schemas.microsoft.com/office/drawing/2014/main" id="{00000000-0008-0000-19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7</xdr:col>
      <xdr:colOff>495300</xdr:colOff>
      <xdr:row>33</xdr:row>
      <xdr:rowOff>104775</xdr:rowOff>
    </xdr:from>
    <xdr:ext cx="6286500" cy="3762375"/>
    <xdr:graphicFrame macro="">
      <xdr:nvGraphicFramePr>
        <xdr:cNvPr id="385071649" name="Chart 25" title="Gráfico">
          <a:extLst>
            <a:ext uri="{FF2B5EF4-FFF2-40B4-BE49-F238E27FC236}">
              <a16:creationId xmlns:a16="http://schemas.microsoft.com/office/drawing/2014/main" id="{00000000-0008-0000-1A00-000021BAF3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238250" cy="38100"/>
    <xdr:grpSp>
      <xdr:nvGrpSpPr>
        <xdr:cNvPr id="2" name="Shape 2">
          <a:extLst>
            <a:ext uri="{FF2B5EF4-FFF2-40B4-BE49-F238E27FC236}">
              <a16:creationId xmlns:a16="http://schemas.microsoft.com/office/drawing/2014/main" id="{00000000-0008-0000-1A00-000002000000}"/>
            </a:ext>
          </a:extLst>
        </xdr:cNvPr>
        <xdr:cNvGrpSpPr/>
      </xdr:nvGrpSpPr>
      <xdr:grpSpPr>
        <a:xfrm>
          <a:off x="14678025" y="6715125"/>
          <a:ext cx="1238250" cy="38100"/>
          <a:chOff x="4726875" y="3760950"/>
          <a:chExt cx="1238250" cy="38100"/>
        </a:xfrm>
      </xdr:grpSpPr>
      <xdr:grpSp>
        <xdr:nvGrpSpPr>
          <xdr:cNvPr id="424" name="Shape 424">
            <a:extLst>
              <a:ext uri="{FF2B5EF4-FFF2-40B4-BE49-F238E27FC236}">
                <a16:creationId xmlns:a16="http://schemas.microsoft.com/office/drawing/2014/main" id="{00000000-0008-0000-1A00-0000A8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A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25" name="Shape 425">
              <a:extLst>
                <a:ext uri="{FF2B5EF4-FFF2-40B4-BE49-F238E27FC236}">
                  <a16:creationId xmlns:a16="http://schemas.microsoft.com/office/drawing/2014/main" id="{00000000-0008-0000-1A00-0000A9010000}"/>
                </a:ext>
              </a:extLst>
            </xdr:cNvPr>
            <xdr:cNvGrpSpPr/>
          </xdr:nvGrpSpPr>
          <xdr:grpSpPr>
            <a:xfrm>
              <a:off x="4726875" y="3760950"/>
              <a:ext cx="1238250" cy="38100"/>
              <a:chOff x="4726875" y="3760950"/>
              <a:chExt cx="1238250" cy="38100"/>
            </a:xfrm>
          </xdr:grpSpPr>
          <xdr:sp macro="" textlink="">
            <xdr:nvSpPr>
              <xdr:cNvPr id="426" name="Shape 426">
                <a:extLst>
                  <a:ext uri="{FF2B5EF4-FFF2-40B4-BE49-F238E27FC236}">
                    <a16:creationId xmlns:a16="http://schemas.microsoft.com/office/drawing/2014/main" id="{00000000-0008-0000-1A00-0000AA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27" name="Shape 427">
                <a:extLst>
                  <a:ext uri="{FF2B5EF4-FFF2-40B4-BE49-F238E27FC236}">
                    <a16:creationId xmlns:a16="http://schemas.microsoft.com/office/drawing/2014/main" id="{00000000-0008-0000-1A00-0000AB010000}"/>
                  </a:ext>
                </a:extLst>
              </xdr:cNvPr>
              <xdr:cNvGrpSpPr/>
            </xdr:nvGrpSpPr>
            <xdr:grpSpPr>
              <a:xfrm>
                <a:off x="4726875" y="3760950"/>
                <a:ext cx="1238250" cy="38100"/>
                <a:chOff x="4726875" y="3775238"/>
                <a:chExt cx="1238250" cy="9525"/>
              </a:xfrm>
            </xdr:grpSpPr>
            <xdr:sp macro="" textlink="">
              <xdr:nvSpPr>
                <xdr:cNvPr id="428" name="Shape 428">
                  <a:extLst>
                    <a:ext uri="{FF2B5EF4-FFF2-40B4-BE49-F238E27FC236}">
                      <a16:creationId xmlns:a16="http://schemas.microsoft.com/office/drawing/2014/main" id="{00000000-0008-0000-1A00-0000AC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29" name="Shape 429">
                  <a:extLst>
                    <a:ext uri="{FF2B5EF4-FFF2-40B4-BE49-F238E27FC236}">
                      <a16:creationId xmlns:a16="http://schemas.microsoft.com/office/drawing/2014/main" id="{00000000-0008-0000-1A00-0000AD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85725</xdr:rowOff>
    </xdr:from>
    <xdr:ext cx="28575" cy="295275"/>
    <xdr:grpSp>
      <xdr:nvGrpSpPr>
        <xdr:cNvPr id="3" name="Shape 2">
          <a:extLst>
            <a:ext uri="{FF2B5EF4-FFF2-40B4-BE49-F238E27FC236}">
              <a16:creationId xmlns:a16="http://schemas.microsoft.com/office/drawing/2014/main" id="{00000000-0008-0000-1A00-000003000000}"/>
            </a:ext>
          </a:extLst>
        </xdr:cNvPr>
        <xdr:cNvGrpSpPr/>
      </xdr:nvGrpSpPr>
      <xdr:grpSpPr>
        <a:xfrm>
          <a:off x="14678025" y="3800475"/>
          <a:ext cx="28575" cy="295275"/>
          <a:chOff x="5331713" y="3632363"/>
          <a:chExt cx="28575" cy="295275"/>
        </a:xfrm>
      </xdr:grpSpPr>
      <xdr:grpSp>
        <xdr:nvGrpSpPr>
          <xdr:cNvPr id="430" name="Shape 430">
            <a:extLst>
              <a:ext uri="{FF2B5EF4-FFF2-40B4-BE49-F238E27FC236}">
                <a16:creationId xmlns:a16="http://schemas.microsoft.com/office/drawing/2014/main" id="{00000000-0008-0000-1A00-0000AE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A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31" name="Shape 431">
              <a:extLst>
                <a:ext uri="{FF2B5EF4-FFF2-40B4-BE49-F238E27FC236}">
                  <a16:creationId xmlns:a16="http://schemas.microsoft.com/office/drawing/2014/main" id="{00000000-0008-0000-1A00-0000AF010000}"/>
                </a:ext>
              </a:extLst>
            </xdr:cNvPr>
            <xdr:cNvGrpSpPr/>
          </xdr:nvGrpSpPr>
          <xdr:grpSpPr>
            <a:xfrm>
              <a:off x="5331713" y="3632363"/>
              <a:ext cx="28575" cy="295275"/>
              <a:chOff x="5331713" y="3632363"/>
              <a:chExt cx="28575" cy="295275"/>
            </a:xfrm>
          </xdr:grpSpPr>
          <xdr:sp macro="" textlink="">
            <xdr:nvSpPr>
              <xdr:cNvPr id="432" name="Shape 432">
                <a:extLst>
                  <a:ext uri="{FF2B5EF4-FFF2-40B4-BE49-F238E27FC236}">
                    <a16:creationId xmlns:a16="http://schemas.microsoft.com/office/drawing/2014/main" id="{00000000-0008-0000-1A00-0000B0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33" name="Shape 433">
                <a:extLst>
                  <a:ext uri="{FF2B5EF4-FFF2-40B4-BE49-F238E27FC236}">
                    <a16:creationId xmlns:a16="http://schemas.microsoft.com/office/drawing/2014/main" id="{00000000-0008-0000-1A00-0000B1010000}"/>
                  </a:ext>
                </a:extLst>
              </xdr:cNvPr>
              <xdr:cNvGrpSpPr/>
            </xdr:nvGrpSpPr>
            <xdr:grpSpPr>
              <a:xfrm>
                <a:off x="5331713" y="3632363"/>
                <a:ext cx="28575" cy="295275"/>
                <a:chOff x="5312662" y="3632363"/>
                <a:chExt cx="66675" cy="295275"/>
              </a:xfrm>
            </xdr:grpSpPr>
            <xdr:sp macro="" textlink="">
              <xdr:nvSpPr>
                <xdr:cNvPr id="434" name="Shape 434">
                  <a:extLst>
                    <a:ext uri="{FF2B5EF4-FFF2-40B4-BE49-F238E27FC236}">
                      <a16:creationId xmlns:a16="http://schemas.microsoft.com/office/drawing/2014/main" id="{00000000-0008-0000-1A00-0000B2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5" name="Shape 435">
                  <a:extLst>
                    <a:ext uri="{FF2B5EF4-FFF2-40B4-BE49-F238E27FC236}">
                      <a16:creationId xmlns:a16="http://schemas.microsoft.com/office/drawing/2014/main" id="{00000000-0008-0000-1A00-0000B3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154275" cy="914400"/>
    <xdr:pic>
      <xdr:nvPicPr>
        <xdr:cNvPr id="6" name="image4.png">
          <a:extLst>
            <a:ext uri="{FF2B5EF4-FFF2-40B4-BE49-F238E27FC236}">
              <a16:creationId xmlns:a16="http://schemas.microsoft.com/office/drawing/2014/main" id="{00000000-0008-0000-1A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7</xdr:col>
      <xdr:colOff>1114425</xdr:colOff>
      <xdr:row>33</xdr:row>
      <xdr:rowOff>47625</xdr:rowOff>
    </xdr:from>
    <xdr:ext cx="7277100" cy="2562225"/>
    <xdr:graphicFrame macro="">
      <xdr:nvGraphicFramePr>
        <xdr:cNvPr id="1751799290" name="Chart 26" title="Gráfico">
          <a:extLst>
            <a:ext uri="{FF2B5EF4-FFF2-40B4-BE49-F238E27FC236}">
              <a16:creationId xmlns:a16="http://schemas.microsoft.com/office/drawing/2014/main" id="{00000000-0008-0000-1B00-0000FA556A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238250" cy="38100"/>
    <xdr:grpSp>
      <xdr:nvGrpSpPr>
        <xdr:cNvPr id="2" name="Shape 2">
          <a:extLst>
            <a:ext uri="{FF2B5EF4-FFF2-40B4-BE49-F238E27FC236}">
              <a16:creationId xmlns:a16="http://schemas.microsoft.com/office/drawing/2014/main" id="{00000000-0008-0000-1B00-000002000000}"/>
            </a:ext>
          </a:extLst>
        </xdr:cNvPr>
        <xdr:cNvGrpSpPr/>
      </xdr:nvGrpSpPr>
      <xdr:grpSpPr>
        <a:xfrm>
          <a:off x="15868650" y="6534150"/>
          <a:ext cx="1238250" cy="38100"/>
          <a:chOff x="4726875" y="3760950"/>
          <a:chExt cx="1238250" cy="38100"/>
        </a:xfrm>
      </xdr:grpSpPr>
      <xdr:grpSp>
        <xdr:nvGrpSpPr>
          <xdr:cNvPr id="436" name="Shape 436">
            <a:extLst>
              <a:ext uri="{FF2B5EF4-FFF2-40B4-BE49-F238E27FC236}">
                <a16:creationId xmlns:a16="http://schemas.microsoft.com/office/drawing/2014/main" id="{00000000-0008-0000-1B00-0000B4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B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37" name="Shape 437">
              <a:extLst>
                <a:ext uri="{FF2B5EF4-FFF2-40B4-BE49-F238E27FC236}">
                  <a16:creationId xmlns:a16="http://schemas.microsoft.com/office/drawing/2014/main" id="{00000000-0008-0000-1B00-0000B5010000}"/>
                </a:ext>
              </a:extLst>
            </xdr:cNvPr>
            <xdr:cNvGrpSpPr/>
          </xdr:nvGrpSpPr>
          <xdr:grpSpPr>
            <a:xfrm>
              <a:off x="4726875" y="3760950"/>
              <a:ext cx="1238250" cy="38100"/>
              <a:chOff x="4726875" y="3760950"/>
              <a:chExt cx="1238250" cy="38100"/>
            </a:xfrm>
          </xdr:grpSpPr>
          <xdr:sp macro="" textlink="">
            <xdr:nvSpPr>
              <xdr:cNvPr id="438" name="Shape 438">
                <a:extLst>
                  <a:ext uri="{FF2B5EF4-FFF2-40B4-BE49-F238E27FC236}">
                    <a16:creationId xmlns:a16="http://schemas.microsoft.com/office/drawing/2014/main" id="{00000000-0008-0000-1B00-0000B6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39" name="Shape 439">
                <a:extLst>
                  <a:ext uri="{FF2B5EF4-FFF2-40B4-BE49-F238E27FC236}">
                    <a16:creationId xmlns:a16="http://schemas.microsoft.com/office/drawing/2014/main" id="{00000000-0008-0000-1B00-0000B7010000}"/>
                  </a:ext>
                </a:extLst>
              </xdr:cNvPr>
              <xdr:cNvGrpSpPr/>
            </xdr:nvGrpSpPr>
            <xdr:grpSpPr>
              <a:xfrm>
                <a:off x="4726875" y="3760950"/>
                <a:ext cx="1238250" cy="38100"/>
                <a:chOff x="4726875" y="3775238"/>
                <a:chExt cx="1238250" cy="9525"/>
              </a:xfrm>
            </xdr:grpSpPr>
            <xdr:sp macro="" textlink="">
              <xdr:nvSpPr>
                <xdr:cNvPr id="440" name="Shape 440">
                  <a:extLst>
                    <a:ext uri="{FF2B5EF4-FFF2-40B4-BE49-F238E27FC236}">
                      <a16:creationId xmlns:a16="http://schemas.microsoft.com/office/drawing/2014/main" id="{00000000-0008-0000-1B00-0000B8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41" name="Shape 441">
                  <a:extLst>
                    <a:ext uri="{FF2B5EF4-FFF2-40B4-BE49-F238E27FC236}">
                      <a16:creationId xmlns:a16="http://schemas.microsoft.com/office/drawing/2014/main" id="{00000000-0008-0000-1B00-0000B9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3" name="Shape 2">
          <a:extLst>
            <a:ext uri="{FF2B5EF4-FFF2-40B4-BE49-F238E27FC236}">
              <a16:creationId xmlns:a16="http://schemas.microsoft.com/office/drawing/2014/main" id="{00000000-0008-0000-1B00-000003000000}"/>
            </a:ext>
          </a:extLst>
        </xdr:cNvPr>
        <xdr:cNvGrpSpPr/>
      </xdr:nvGrpSpPr>
      <xdr:grpSpPr>
        <a:xfrm>
          <a:off x="15868650" y="3790950"/>
          <a:ext cx="28575" cy="295275"/>
          <a:chOff x="5331713" y="3632363"/>
          <a:chExt cx="28575" cy="295275"/>
        </a:xfrm>
      </xdr:grpSpPr>
      <xdr:grpSp>
        <xdr:nvGrpSpPr>
          <xdr:cNvPr id="442" name="Shape 442">
            <a:extLst>
              <a:ext uri="{FF2B5EF4-FFF2-40B4-BE49-F238E27FC236}">
                <a16:creationId xmlns:a16="http://schemas.microsoft.com/office/drawing/2014/main" id="{00000000-0008-0000-1B00-0000BA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B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43" name="Shape 443">
              <a:extLst>
                <a:ext uri="{FF2B5EF4-FFF2-40B4-BE49-F238E27FC236}">
                  <a16:creationId xmlns:a16="http://schemas.microsoft.com/office/drawing/2014/main" id="{00000000-0008-0000-1B00-0000BB010000}"/>
                </a:ext>
              </a:extLst>
            </xdr:cNvPr>
            <xdr:cNvGrpSpPr/>
          </xdr:nvGrpSpPr>
          <xdr:grpSpPr>
            <a:xfrm>
              <a:off x="5331713" y="3632363"/>
              <a:ext cx="28575" cy="295275"/>
              <a:chOff x="5331713" y="3632363"/>
              <a:chExt cx="28575" cy="295275"/>
            </a:xfrm>
          </xdr:grpSpPr>
          <xdr:sp macro="" textlink="">
            <xdr:nvSpPr>
              <xdr:cNvPr id="444" name="Shape 444">
                <a:extLst>
                  <a:ext uri="{FF2B5EF4-FFF2-40B4-BE49-F238E27FC236}">
                    <a16:creationId xmlns:a16="http://schemas.microsoft.com/office/drawing/2014/main" id="{00000000-0008-0000-1B00-0000BC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45" name="Shape 445">
                <a:extLst>
                  <a:ext uri="{FF2B5EF4-FFF2-40B4-BE49-F238E27FC236}">
                    <a16:creationId xmlns:a16="http://schemas.microsoft.com/office/drawing/2014/main" id="{00000000-0008-0000-1B00-0000BD010000}"/>
                  </a:ext>
                </a:extLst>
              </xdr:cNvPr>
              <xdr:cNvGrpSpPr/>
            </xdr:nvGrpSpPr>
            <xdr:grpSpPr>
              <a:xfrm>
                <a:off x="5331713" y="3632363"/>
                <a:ext cx="28575" cy="295275"/>
                <a:chOff x="5312662" y="3632363"/>
                <a:chExt cx="66675" cy="295275"/>
              </a:xfrm>
            </xdr:grpSpPr>
            <xdr:sp macro="" textlink="">
              <xdr:nvSpPr>
                <xdr:cNvPr id="446" name="Shape 446">
                  <a:extLst>
                    <a:ext uri="{FF2B5EF4-FFF2-40B4-BE49-F238E27FC236}">
                      <a16:creationId xmlns:a16="http://schemas.microsoft.com/office/drawing/2014/main" id="{00000000-0008-0000-1B00-0000BE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47" name="Shape 447">
                  <a:extLst>
                    <a:ext uri="{FF2B5EF4-FFF2-40B4-BE49-F238E27FC236}">
                      <a16:creationId xmlns:a16="http://schemas.microsoft.com/office/drawing/2014/main" id="{00000000-0008-0000-1B00-0000BF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1B00-000006000000}"/>
            </a:ext>
          </a:extLst>
        </xdr:cNvPr>
        <xdr:cNvGrpSpPr/>
      </xdr:nvGrpSpPr>
      <xdr:grpSpPr>
        <a:xfrm>
          <a:off x="15868650" y="6534150"/>
          <a:ext cx="1238250" cy="38100"/>
          <a:chOff x="4726875" y="3760950"/>
          <a:chExt cx="1238250" cy="38100"/>
        </a:xfrm>
      </xdr:grpSpPr>
      <xdr:grpSp>
        <xdr:nvGrpSpPr>
          <xdr:cNvPr id="448" name="Shape 448">
            <a:extLst>
              <a:ext uri="{FF2B5EF4-FFF2-40B4-BE49-F238E27FC236}">
                <a16:creationId xmlns:a16="http://schemas.microsoft.com/office/drawing/2014/main" id="{00000000-0008-0000-1B00-0000C0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1B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49" name="Shape 449">
              <a:extLst>
                <a:ext uri="{FF2B5EF4-FFF2-40B4-BE49-F238E27FC236}">
                  <a16:creationId xmlns:a16="http://schemas.microsoft.com/office/drawing/2014/main" id="{00000000-0008-0000-1B00-0000C1010000}"/>
                </a:ext>
              </a:extLst>
            </xdr:cNvPr>
            <xdr:cNvGrpSpPr/>
          </xdr:nvGrpSpPr>
          <xdr:grpSpPr>
            <a:xfrm>
              <a:off x="4726875" y="3760950"/>
              <a:ext cx="1238250" cy="38100"/>
              <a:chOff x="4726875" y="3760950"/>
              <a:chExt cx="1238250" cy="38100"/>
            </a:xfrm>
          </xdr:grpSpPr>
          <xdr:sp macro="" textlink="">
            <xdr:nvSpPr>
              <xdr:cNvPr id="450" name="Shape 450">
                <a:extLst>
                  <a:ext uri="{FF2B5EF4-FFF2-40B4-BE49-F238E27FC236}">
                    <a16:creationId xmlns:a16="http://schemas.microsoft.com/office/drawing/2014/main" id="{00000000-0008-0000-1B00-0000C2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51" name="Shape 451">
                <a:extLst>
                  <a:ext uri="{FF2B5EF4-FFF2-40B4-BE49-F238E27FC236}">
                    <a16:creationId xmlns:a16="http://schemas.microsoft.com/office/drawing/2014/main" id="{00000000-0008-0000-1B00-0000C3010000}"/>
                  </a:ext>
                </a:extLst>
              </xdr:cNvPr>
              <xdr:cNvGrpSpPr/>
            </xdr:nvGrpSpPr>
            <xdr:grpSpPr>
              <a:xfrm>
                <a:off x="4726875" y="3760950"/>
                <a:ext cx="1238250" cy="38100"/>
                <a:chOff x="4726875" y="3775238"/>
                <a:chExt cx="1238250" cy="9525"/>
              </a:xfrm>
            </xdr:grpSpPr>
            <xdr:sp macro="" textlink="">
              <xdr:nvSpPr>
                <xdr:cNvPr id="452" name="Shape 452">
                  <a:extLst>
                    <a:ext uri="{FF2B5EF4-FFF2-40B4-BE49-F238E27FC236}">
                      <a16:creationId xmlns:a16="http://schemas.microsoft.com/office/drawing/2014/main" id="{00000000-0008-0000-1B00-0000C4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53" name="Shape 453">
                  <a:extLst>
                    <a:ext uri="{FF2B5EF4-FFF2-40B4-BE49-F238E27FC236}">
                      <a16:creationId xmlns:a16="http://schemas.microsoft.com/office/drawing/2014/main" id="{00000000-0008-0000-1B00-0000C5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1B00-000008000000}"/>
            </a:ext>
          </a:extLst>
        </xdr:cNvPr>
        <xdr:cNvGrpSpPr/>
      </xdr:nvGrpSpPr>
      <xdr:grpSpPr>
        <a:xfrm>
          <a:off x="15868650" y="3790950"/>
          <a:ext cx="28575" cy="295275"/>
          <a:chOff x="5331713" y="3632363"/>
          <a:chExt cx="28575" cy="295275"/>
        </a:xfrm>
      </xdr:grpSpPr>
      <xdr:grpSp>
        <xdr:nvGrpSpPr>
          <xdr:cNvPr id="454" name="Shape 454">
            <a:extLst>
              <a:ext uri="{FF2B5EF4-FFF2-40B4-BE49-F238E27FC236}">
                <a16:creationId xmlns:a16="http://schemas.microsoft.com/office/drawing/2014/main" id="{00000000-0008-0000-1B00-0000C6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1B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55" name="Shape 455">
              <a:extLst>
                <a:ext uri="{FF2B5EF4-FFF2-40B4-BE49-F238E27FC236}">
                  <a16:creationId xmlns:a16="http://schemas.microsoft.com/office/drawing/2014/main" id="{00000000-0008-0000-1B00-0000C7010000}"/>
                </a:ext>
              </a:extLst>
            </xdr:cNvPr>
            <xdr:cNvGrpSpPr/>
          </xdr:nvGrpSpPr>
          <xdr:grpSpPr>
            <a:xfrm>
              <a:off x="5331713" y="3632363"/>
              <a:ext cx="28575" cy="295275"/>
              <a:chOff x="5331713" y="3632363"/>
              <a:chExt cx="28575" cy="295275"/>
            </a:xfrm>
          </xdr:grpSpPr>
          <xdr:sp macro="" textlink="">
            <xdr:nvSpPr>
              <xdr:cNvPr id="456" name="Shape 456">
                <a:extLst>
                  <a:ext uri="{FF2B5EF4-FFF2-40B4-BE49-F238E27FC236}">
                    <a16:creationId xmlns:a16="http://schemas.microsoft.com/office/drawing/2014/main" id="{00000000-0008-0000-1B00-0000C8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57" name="Shape 457">
                <a:extLst>
                  <a:ext uri="{FF2B5EF4-FFF2-40B4-BE49-F238E27FC236}">
                    <a16:creationId xmlns:a16="http://schemas.microsoft.com/office/drawing/2014/main" id="{00000000-0008-0000-1B00-0000C9010000}"/>
                  </a:ext>
                </a:extLst>
              </xdr:cNvPr>
              <xdr:cNvGrpSpPr/>
            </xdr:nvGrpSpPr>
            <xdr:grpSpPr>
              <a:xfrm>
                <a:off x="5331713" y="3632363"/>
                <a:ext cx="28575" cy="295275"/>
                <a:chOff x="5312662" y="3632363"/>
                <a:chExt cx="66675" cy="295275"/>
              </a:xfrm>
            </xdr:grpSpPr>
            <xdr:sp macro="" textlink="">
              <xdr:nvSpPr>
                <xdr:cNvPr id="458" name="Shape 458">
                  <a:extLst>
                    <a:ext uri="{FF2B5EF4-FFF2-40B4-BE49-F238E27FC236}">
                      <a16:creationId xmlns:a16="http://schemas.microsoft.com/office/drawing/2014/main" id="{00000000-0008-0000-1B00-0000CA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59" name="Shape 459">
                  <a:extLst>
                    <a:ext uri="{FF2B5EF4-FFF2-40B4-BE49-F238E27FC236}">
                      <a16:creationId xmlns:a16="http://schemas.microsoft.com/office/drawing/2014/main" id="{00000000-0008-0000-1B00-0000CB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6211550" cy="952500"/>
    <xdr:pic>
      <xdr:nvPicPr>
        <xdr:cNvPr id="10" name="image4.png">
          <a:extLst>
            <a:ext uri="{FF2B5EF4-FFF2-40B4-BE49-F238E27FC236}">
              <a16:creationId xmlns:a16="http://schemas.microsoft.com/office/drawing/2014/main" id="{00000000-0008-0000-1B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8</xdr:col>
      <xdr:colOff>276225</xdr:colOff>
      <xdr:row>33</xdr:row>
      <xdr:rowOff>180975</xdr:rowOff>
    </xdr:from>
    <xdr:ext cx="5048250" cy="2152650"/>
    <xdr:graphicFrame macro="">
      <xdr:nvGraphicFramePr>
        <xdr:cNvPr id="1277492878" name="Chart 27">
          <a:extLst>
            <a:ext uri="{FF2B5EF4-FFF2-40B4-BE49-F238E27FC236}">
              <a16:creationId xmlns:a16="http://schemas.microsoft.com/office/drawing/2014/main" id="{00000000-0008-0000-1C00-00008EFE2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15354300" y="6877050"/>
          <a:ext cx="1952625" cy="38100"/>
          <a:chOff x="4369688" y="3760950"/>
          <a:chExt cx="1952625" cy="38100"/>
        </a:xfrm>
      </xdr:grpSpPr>
      <xdr:grpSp>
        <xdr:nvGrpSpPr>
          <xdr:cNvPr id="460" name="Shape 460">
            <a:extLst>
              <a:ext uri="{FF2B5EF4-FFF2-40B4-BE49-F238E27FC236}">
                <a16:creationId xmlns:a16="http://schemas.microsoft.com/office/drawing/2014/main" id="{00000000-0008-0000-1C00-0000CC01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1C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61" name="Shape 461">
              <a:extLst>
                <a:ext uri="{FF2B5EF4-FFF2-40B4-BE49-F238E27FC236}">
                  <a16:creationId xmlns:a16="http://schemas.microsoft.com/office/drawing/2014/main" id="{00000000-0008-0000-1C00-0000CD010000}"/>
                </a:ext>
              </a:extLst>
            </xdr:cNvPr>
            <xdr:cNvGrpSpPr/>
          </xdr:nvGrpSpPr>
          <xdr:grpSpPr>
            <a:xfrm>
              <a:off x="4369688" y="3760950"/>
              <a:ext cx="1952625" cy="38100"/>
              <a:chOff x="4369688" y="3760950"/>
              <a:chExt cx="1952625" cy="38100"/>
            </a:xfrm>
          </xdr:grpSpPr>
          <xdr:sp macro="" textlink="">
            <xdr:nvSpPr>
              <xdr:cNvPr id="462" name="Shape 462">
                <a:extLst>
                  <a:ext uri="{FF2B5EF4-FFF2-40B4-BE49-F238E27FC236}">
                    <a16:creationId xmlns:a16="http://schemas.microsoft.com/office/drawing/2014/main" id="{00000000-0008-0000-1C00-0000CE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63" name="Shape 463">
                <a:extLst>
                  <a:ext uri="{FF2B5EF4-FFF2-40B4-BE49-F238E27FC236}">
                    <a16:creationId xmlns:a16="http://schemas.microsoft.com/office/drawing/2014/main" id="{00000000-0008-0000-1C00-0000CF010000}"/>
                  </a:ext>
                </a:extLst>
              </xdr:cNvPr>
              <xdr:cNvGrpSpPr/>
            </xdr:nvGrpSpPr>
            <xdr:grpSpPr>
              <a:xfrm>
                <a:off x="4369688" y="3760950"/>
                <a:ext cx="1952625" cy="38100"/>
                <a:chOff x="4369688" y="3775238"/>
                <a:chExt cx="1952625" cy="9525"/>
              </a:xfrm>
            </xdr:grpSpPr>
            <xdr:sp macro="" textlink="">
              <xdr:nvSpPr>
                <xdr:cNvPr id="464" name="Shape 464">
                  <a:extLst>
                    <a:ext uri="{FF2B5EF4-FFF2-40B4-BE49-F238E27FC236}">
                      <a16:creationId xmlns:a16="http://schemas.microsoft.com/office/drawing/2014/main" id="{00000000-0008-0000-1C00-0000D0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65" name="Shape 465">
                  <a:extLst>
                    <a:ext uri="{FF2B5EF4-FFF2-40B4-BE49-F238E27FC236}">
                      <a16:creationId xmlns:a16="http://schemas.microsoft.com/office/drawing/2014/main" id="{00000000-0008-0000-1C00-0000D1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1C00-000003000000}"/>
            </a:ext>
          </a:extLst>
        </xdr:cNvPr>
        <xdr:cNvGrpSpPr/>
      </xdr:nvGrpSpPr>
      <xdr:grpSpPr>
        <a:xfrm>
          <a:off x="15354300" y="6877050"/>
          <a:ext cx="1952625" cy="38100"/>
          <a:chOff x="4369688" y="3760950"/>
          <a:chExt cx="1952625" cy="38100"/>
        </a:xfrm>
      </xdr:grpSpPr>
      <xdr:grpSp>
        <xdr:nvGrpSpPr>
          <xdr:cNvPr id="466" name="Shape 466">
            <a:extLst>
              <a:ext uri="{FF2B5EF4-FFF2-40B4-BE49-F238E27FC236}">
                <a16:creationId xmlns:a16="http://schemas.microsoft.com/office/drawing/2014/main" id="{00000000-0008-0000-1C00-0000D201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1C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67" name="Shape 467">
              <a:extLst>
                <a:ext uri="{FF2B5EF4-FFF2-40B4-BE49-F238E27FC236}">
                  <a16:creationId xmlns:a16="http://schemas.microsoft.com/office/drawing/2014/main" id="{00000000-0008-0000-1C00-0000D3010000}"/>
                </a:ext>
              </a:extLst>
            </xdr:cNvPr>
            <xdr:cNvGrpSpPr/>
          </xdr:nvGrpSpPr>
          <xdr:grpSpPr>
            <a:xfrm>
              <a:off x="4369688" y="3760950"/>
              <a:ext cx="1952625" cy="38100"/>
              <a:chOff x="4369688" y="3760950"/>
              <a:chExt cx="1952625" cy="38100"/>
            </a:xfrm>
          </xdr:grpSpPr>
          <xdr:sp macro="" textlink="">
            <xdr:nvSpPr>
              <xdr:cNvPr id="468" name="Shape 468">
                <a:extLst>
                  <a:ext uri="{FF2B5EF4-FFF2-40B4-BE49-F238E27FC236}">
                    <a16:creationId xmlns:a16="http://schemas.microsoft.com/office/drawing/2014/main" id="{00000000-0008-0000-1C00-0000D4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69" name="Shape 469">
                <a:extLst>
                  <a:ext uri="{FF2B5EF4-FFF2-40B4-BE49-F238E27FC236}">
                    <a16:creationId xmlns:a16="http://schemas.microsoft.com/office/drawing/2014/main" id="{00000000-0008-0000-1C00-0000D5010000}"/>
                  </a:ext>
                </a:extLst>
              </xdr:cNvPr>
              <xdr:cNvGrpSpPr/>
            </xdr:nvGrpSpPr>
            <xdr:grpSpPr>
              <a:xfrm>
                <a:off x="4369688" y="3760950"/>
                <a:ext cx="1952625" cy="38100"/>
                <a:chOff x="4369688" y="3775238"/>
                <a:chExt cx="1952625" cy="9525"/>
              </a:xfrm>
            </xdr:grpSpPr>
            <xdr:sp macro="" textlink="">
              <xdr:nvSpPr>
                <xdr:cNvPr id="470" name="Shape 470">
                  <a:extLst>
                    <a:ext uri="{FF2B5EF4-FFF2-40B4-BE49-F238E27FC236}">
                      <a16:creationId xmlns:a16="http://schemas.microsoft.com/office/drawing/2014/main" id="{00000000-0008-0000-1C00-0000D6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71" name="Shape 471">
                  <a:extLst>
                    <a:ext uri="{FF2B5EF4-FFF2-40B4-BE49-F238E27FC236}">
                      <a16:creationId xmlns:a16="http://schemas.microsoft.com/office/drawing/2014/main" id="{00000000-0008-0000-1C00-0000D7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6" name="Shape 2">
          <a:extLst>
            <a:ext uri="{FF2B5EF4-FFF2-40B4-BE49-F238E27FC236}">
              <a16:creationId xmlns:a16="http://schemas.microsoft.com/office/drawing/2014/main" id="{00000000-0008-0000-1C00-000006000000}"/>
            </a:ext>
          </a:extLst>
        </xdr:cNvPr>
        <xdr:cNvGrpSpPr/>
      </xdr:nvGrpSpPr>
      <xdr:grpSpPr>
        <a:xfrm>
          <a:off x="15354300" y="6877050"/>
          <a:ext cx="1952625" cy="38100"/>
          <a:chOff x="4369688" y="3760950"/>
          <a:chExt cx="1952625" cy="38100"/>
        </a:xfrm>
      </xdr:grpSpPr>
      <xdr:grpSp>
        <xdr:nvGrpSpPr>
          <xdr:cNvPr id="472" name="Shape 472">
            <a:extLst>
              <a:ext uri="{FF2B5EF4-FFF2-40B4-BE49-F238E27FC236}">
                <a16:creationId xmlns:a16="http://schemas.microsoft.com/office/drawing/2014/main" id="{00000000-0008-0000-1C00-0000D8010000}"/>
              </a:ext>
            </a:extLst>
          </xdr:cNvPr>
          <xdr:cNvGrpSpPr/>
        </xdr:nvGrpSpPr>
        <xdr:grpSpPr>
          <a:xfrm>
            <a:off x="4369688" y="3760950"/>
            <a:ext cx="1952625" cy="38100"/>
            <a:chOff x="4369688" y="3760950"/>
            <a:chExt cx="1952625" cy="38100"/>
          </a:xfrm>
        </xdr:grpSpPr>
        <xdr:sp macro="" textlink="">
          <xdr:nvSpPr>
            <xdr:cNvPr id="7" name="Shape 4">
              <a:extLst>
                <a:ext uri="{FF2B5EF4-FFF2-40B4-BE49-F238E27FC236}">
                  <a16:creationId xmlns:a16="http://schemas.microsoft.com/office/drawing/2014/main" id="{00000000-0008-0000-1C00-000007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73" name="Shape 473">
              <a:extLst>
                <a:ext uri="{FF2B5EF4-FFF2-40B4-BE49-F238E27FC236}">
                  <a16:creationId xmlns:a16="http://schemas.microsoft.com/office/drawing/2014/main" id="{00000000-0008-0000-1C00-0000D9010000}"/>
                </a:ext>
              </a:extLst>
            </xdr:cNvPr>
            <xdr:cNvGrpSpPr/>
          </xdr:nvGrpSpPr>
          <xdr:grpSpPr>
            <a:xfrm>
              <a:off x="4369688" y="3760950"/>
              <a:ext cx="1952625" cy="38100"/>
              <a:chOff x="4369688" y="3760950"/>
              <a:chExt cx="1952625" cy="38100"/>
            </a:xfrm>
          </xdr:grpSpPr>
          <xdr:sp macro="" textlink="">
            <xdr:nvSpPr>
              <xdr:cNvPr id="474" name="Shape 474">
                <a:extLst>
                  <a:ext uri="{FF2B5EF4-FFF2-40B4-BE49-F238E27FC236}">
                    <a16:creationId xmlns:a16="http://schemas.microsoft.com/office/drawing/2014/main" id="{00000000-0008-0000-1C00-0000DA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5" name="Shape 475">
                <a:extLst>
                  <a:ext uri="{FF2B5EF4-FFF2-40B4-BE49-F238E27FC236}">
                    <a16:creationId xmlns:a16="http://schemas.microsoft.com/office/drawing/2014/main" id="{00000000-0008-0000-1C00-0000DB010000}"/>
                  </a:ext>
                </a:extLst>
              </xdr:cNvPr>
              <xdr:cNvGrpSpPr/>
            </xdr:nvGrpSpPr>
            <xdr:grpSpPr>
              <a:xfrm>
                <a:off x="4369688" y="3760950"/>
                <a:ext cx="1952625" cy="38100"/>
                <a:chOff x="4369688" y="3775238"/>
                <a:chExt cx="1952625" cy="9525"/>
              </a:xfrm>
            </xdr:grpSpPr>
            <xdr:sp macro="" textlink="">
              <xdr:nvSpPr>
                <xdr:cNvPr id="476" name="Shape 476">
                  <a:extLst>
                    <a:ext uri="{FF2B5EF4-FFF2-40B4-BE49-F238E27FC236}">
                      <a16:creationId xmlns:a16="http://schemas.microsoft.com/office/drawing/2014/main" id="{00000000-0008-0000-1C00-0000DC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77" name="Shape 477">
                  <a:extLst>
                    <a:ext uri="{FF2B5EF4-FFF2-40B4-BE49-F238E27FC236}">
                      <a16:creationId xmlns:a16="http://schemas.microsoft.com/office/drawing/2014/main" id="{00000000-0008-0000-1C00-0000DD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8" name="Shape 2">
          <a:extLst>
            <a:ext uri="{FF2B5EF4-FFF2-40B4-BE49-F238E27FC236}">
              <a16:creationId xmlns:a16="http://schemas.microsoft.com/office/drawing/2014/main" id="{00000000-0008-0000-1C00-000008000000}"/>
            </a:ext>
          </a:extLst>
        </xdr:cNvPr>
        <xdr:cNvGrpSpPr/>
      </xdr:nvGrpSpPr>
      <xdr:grpSpPr>
        <a:xfrm>
          <a:off x="15354300" y="6877050"/>
          <a:ext cx="1952625" cy="38100"/>
          <a:chOff x="4369688" y="3760950"/>
          <a:chExt cx="1952625" cy="38100"/>
        </a:xfrm>
      </xdr:grpSpPr>
      <xdr:grpSp>
        <xdr:nvGrpSpPr>
          <xdr:cNvPr id="478" name="Shape 478">
            <a:extLst>
              <a:ext uri="{FF2B5EF4-FFF2-40B4-BE49-F238E27FC236}">
                <a16:creationId xmlns:a16="http://schemas.microsoft.com/office/drawing/2014/main" id="{00000000-0008-0000-1C00-0000DE010000}"/>
              </a:ext>
            </a:extLst>
          </xdr:cNvPr>
          <xdr:cNvGrpSpPr/>
        </xdr:nvGrpSpPr>
        <xdr:grpSpPr>
          <a:xfrm>
            <a:off x="4369688" y="3760950"/>
            <a:ext cx="1952625" cy="38100"/>
            <a:chOff x="4369688" y="3760950"/>
            <a:chExt cx="1952625" cy="38100"/>
          </a:xfrm>
        </xdr:grpSpPr>
        <xdr:sp macro="" textlink="">
          <xdr:nvSpPr>
            <xdr:cNvPr id="9" name="Shape 4">
              <a:extLst>
                <a:ext uri="{FF2B5EF4-FFF2-40B4-BE49-F238E27FC236}">
                  <a16:creationId xmlns:a16="http://schemas.microsoft.com/office/drawing/2014/main" id="{00000000-0008-0000-1C00-000009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79" name="Shape 479">
              <a:extLst>
                <a:ext uri="{FF2B5EF4-FFF2-40B4-BE49-F238E27FC236}">
                  <a16:creationId xmlns:a16="http://schemas.microsoft.com/office/drawing/2014/main" id="{00000000-0008-0000-1C00-0000DF010000}"/>
                </a:ext>
              </a:extLst>
            </xdr:cNvPr>
            <xdr:cNvGrpSpPr/>
          </xdr:nvGrpSpPr>
          <xdr:grpSpPr>
            <a:xfrm>
              <a:off x="4369688" y="3760950"/>
              <a:ext cx="1952625" cy="38100"/>
              <a:chOff x="4369688" y="3760950"/>
              <a:chExt cx="1952625" cy="38100"/>
            </a:xfrm>
          </xdr:grpSpPr>
          <xdr:sp macro="" textlink="">
            <xdr:nvSpPr>
              <xdr:cNvPr id="480" name="Shape 480">
                <a:extLst>
                  <a:ext uri="{FF2B5EF4-FFF2-40B4-BE49-F238E27FC236}">
                    <a16:creationId xmlns:a16="http://schemas.microsoft.com/office/drawing/2014/main" id="{00000000-0008-0000-1C00-0000E0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81" name="Shape 481">
                <a:extLst>
                  <a:ext uri="{FF2B5EF4-FFF2-40B4-BE49-F238E27FC236}">
                    <a16:creationId xmlns:a16="http://schemas.microsoft.com/office/drawing/2014/main" id="{00000000-0008-0000-1C00-0000E1010000}"/>
                  </a:ext>
                </a:extLst>
              </xdr:cNvPr>
              <xdr:cNvGrpSpPr/>
            </xdr:nvGrpSpPr>
            <xdr:grpSpPr>
              <a:xfrm>
                <a:off x="4369688" y="3760950"/>
                <a:ext cx="1952625" cy="38100"/>
                <a:chOff x="4369688" y="3775238"/>
                <a:chExt cx="1952625" cy="9525"/>
              </a:xfrm>
            </xdr:grpSpPr>
            <xdr:sp macro="" textlink="">
              <xdr:nvSpPr>
                <xdr:cNvPr id="482" name="Shape 482">
                  <a:extLst>
                    <a:ext uri="{FF2B5EF4-FFF2-40B4-BE49-F238E27FC236}">
                      <a16:creationId xmlns:a16="http://schemas.microsoft.com/office/drawing/2014/main" id="{00000000-0008-0000-1C00-0000E2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83" name="Shape 483">
                  <a:extLst>
                    <a:ext uri="{FF2B5EF4-FFF2-40B4-BE49-F238E27FC236}">
                      <a16:creationId xmlns:a16="http://schemas.microsoft.com/office/drawing/2014/main" id="{00000000-0008-0000-1C00-0000E3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515975" cy="847725"/>
    <xdr:pic>
      <xdr:nvPicPr>
        <xdr:cNvPr id="10" name="image4.png">
          <a:extLst>
            <a:ext uri="{FF2B5EF4-FFF2-40B4-BE49-F238E27FC236}">
              <a16:creationId xmlns:a16="http://schemas.microsoft.com/office/drawing/2014/main" id="{00000000-0008-0000-1C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466725</xdr:colOff>
      <xdr:row>33</xdr:row>
      <xdr:rowOff>104775</xdr:rowOff>
    </xdr:from>
    <xdr:ext cx="5248275" cy="1524000"/>
    <xdr:graphicFrame macro="">
      <xdr:nvGraphicFramePr>
        <xdr:cNvPr id="1376229730" name="Chart 3">
          <a:extLst>
            <a:ext uri="{FF2B5EF4-FFF2-40B4-BE49-F238E27FC236}">
              <a16:creationId xmlns:a16="http://schemas.microsoft.com/office/drawing/2014/main" id="{00000000-0008-0000-0200-0000629907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885825" cy="38100"/>
    <xdr:grpSp>
      <xdr:nvGrpSpPr>
        <xdr:cNvPr id="2" name="Shape 2">
          <a:extLst>
            <a:ext uri="{FF2B5EF4-FFF2-40B4-BE49-F238E27FC236}">
              <a16:creationId xmlns:a16="http://schemas.microsoft.com/office/drawing/2014/main" id="{00000000-0008-0000-0200-000002000000}"/>
            </a:ext>
          </a:extLst>
        </xdr:cNvPr>
        <xdr:cNvGrpSpPr/>
      </xdr:nvGrpSpPr>
      <xdr:grpSpPr>
        <a:xfrm>
          <a:off x="13744575" y="6534150"/>
          <a:ext cx="885825" cy="38100"/>
          <a:chOff x="4903088" y="3760950"/>
          <a:chExt cx="885825" cy="38100"/>
        </a:xfrm>
      </xdr:grpSpPr>
      <xdr:grpSp>
        <xdr:nvGrpSpPr>
          <xdr:cNvPr id="76" name="Shape 76">
            <a:extLst>
              <a:ext uri="{FF2B5EF4-FFF2-40B4-BE49-F238E27FC236}">
                <a16:creationId xmlns:a16="http://schemas.microsoft.com/office/drawing/2014/main" id="{00000000-0008-0000-0200-00004C000000}"/>
              </a:ext>
            </a:extLst>
          </xdr:cNvPr>
          <xdr:cNvGrpSpPr/>
        </xdr:nvGrpSpPr>
        <xdr:grpSpPr>
          <a:xfrm>
            <a:off x="4903088" y="3760950"/>
            <a:ext cx="885825" cy="38100"/>
            <a:chOff x="4903088" y="3760950"/>
            <a:chExt cx="885825" cy="38100"/>
          </a:xfrm>
        </xdr:grpSpPr>
        <xdr:sp macro="" textlink="">
          <xdr:nvSpPr>
            <xdr:cNvPr id="4" name="Shape 4">
              <a:extLst>
                <a:ext uri="{FF2B5EF4-FFF2-40B4-BE49-F238E27FC236}">
                  <a16:creationId xmlns:a16="http://schemas.microsoft.com/office/drawing/2014/main" id="{00000000-0008-0000-0200-000004000000}"/>
                </a:ext>
              </a:extLst>
            </xdr:cNvPr>
            <xdr:cNvSpPr/>
          </xdr:nvSpPr>
          <xdr:spPr>
            <a:xfrm>
              <a:off x="4903088" y="3760950"/>
              <a:ext cx="8858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7" name="Shape 77">
              <a:extLst>
                <a:ext uri="{FF2B5EF4-FFF2-40B4-BE49-F238E27FC236}">
                  <a16:creationId xmlns:a16="http://schemas.microsoft.com/office/drawing/2014/main" id="{00000000-0008-0000-0200-00004D000000}"/>
                </a:ext>
              </a:extLst>
            </xdr:cNvPr>
            <xdr:cNvGrpSpPr/>
          </xdr:nvGrpSpPr>
          <xdr:grpSpPr>
            <a:xfrm>
              <a:off x="4903088" y="3760950"/>
              <a:ext cx="885825" cy="38100"/>
              <a:chOff x="4903088" y="3760950"/>
              <a:chExt cx="885825" cy="38100"/>
            </a:xfrm>
          </xdr:grpSpPr>
          <xdr:sp macro="" textlink="">
            <xdr:nvSpPr>
              <xdr:cNvPr id="78" name="Shape 78">
                <a:extLst>
                  <a:ext uri="{FF2B5EF4-FFF2-40B4-BE49-F238E27FC236}">
                    <a16:creationId xmlns:a16="http://schemas.microsoft.com/office/drawing/2014/main" id="{00000000-0008-0000-0200-00004E000000}"/>
                  </a:ext>
                </a:extLst>
              </xdr:cNvPr>
              <xdr:cNvSpPr/>
            </xdr:nvSpPr>
            <xdr:spPr>
              <a:xfrm>
                <a:off x="4903088" y="3760950"/>
                <a:ext cx="8858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9" name="Shape 79">
                <a:extLst>
                  <a:ext uri="{FF2B5EF4-FFF2-40B4-BE49-F238E27FC236}">
                    <a16:creationId xmlns:a16="http://schemas.microsoft.com/office/drawing/2014/main" id="{00000000-0008-0000-0200-00004F000000}"/>
                  </a:ext>
                </a:extLst>
              </xdr:cNvPr>
              <xdr:cNvGrpSpPr/>
            </xdr:nvGrpSpPr>
            <xdr:grpSpPr>
              <a:xfrm>
                <a:off x="4903088" y="3760950"/>
                <a:ext cx="885825" cy="38100"/>
                <a:chOff x="4903088" y="3775238"/>
                <a:chExt cx="885825" cy="9525"/>
              </a:xfrm>
            </xdr:grpSpPr>
            <xdr:sp macro="" textlink="">
              <xdr:nvSpPr>
                <xdr:cNvPr id="80" name="Shape 80">
                  <a:extLst>
                    <a:ext uri="{FF2B5EF4-FFF2-40B4-BE49-F238E27FC236}">
                      <a16:creationId xmlns:a16="http://schemas.microsoft.com/office/drawing/2014/main" id="{00000000-0008-0000-0200-000050000000}"/>
                    </a:ext>
                  </a:extLst>
                </xdr:cNvPr>
                <xdr:cNvSpPr/>
              </xdr:nvSpPr>
              <xdr:spPr>
                <a:xfrm>
                  <a:off x="4903088" y="3775238"/>
                  <a:ext cx="8858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81" name="Shape 81">
                  <a:extLst>
                    <a:ext uri="{FF2B5EF4-FFF2-40B4-BE49-F238E27FC236}">
                      <a16:creationId xmlns:a16="http://schemas.microsoft.com/office/drawing/2014/main" id="{00000000-0008-0000-0200-000051000000}"/>
                    </a:ext>
                  </a:extLst>
                </xdr:cNvPr>
                <xdr:cNvCxnSpPr/>
              </xdr:nvCxnSpPr>
              <xdr:spPr>
                <a:xfrm>
                  <a:off x="4903088" y="3775238"/>
                  <a:ext cx="8858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695325</xdr:colOff>
      <xdr:row>11</xdr:row>
      <xdr:rowOff>76200</xdr:rowOff>
    </xdr:from>
    <xdr:ext cx="28575" cy="295275"/>
    <xdr:grpSp>
      <xdr:nvGrpSpPr>
        <xdr:cNvPr id="3" name="Shape 2">
          <a:extLst>
            <a:ext uri="{FF2B5EF4-FFF2-40B4-BE49-F238E27FC236}">
              <a16:creationId xmlns:a16="http://schemas.microsoft.com/office/drawing/2014/main" id="{00000000-0008-0000-0200-000003000000}"/>
            </a:ext>
          </a:extLst>
        </xdr:cNvPr>
        <xdr:cNvGrpSpPr/>
      </xdr:nvGrpSpPr>
      <xdr:grpSpPr>
        <a:xfrm>
          <a:off x="13744575" y="3790950"/>
          <a:ext cx="28575" cy="295275"/>
          <a:chOff x="5331713" y="3632363"/>
          <a:chExt cx="28575" cy="295275"/>
        </a:xfrm>
      </xdr:grpSpPr>
      <xdr:grpSp>
        <xdr:nvGrpSpPr>
          <xdr:cNvPr id="82" name="Shape 82">
            <a:extLst>
              <a:ext uri="{FF2B5EF4-FFF2-40B4-BE49-F238E27FC236}">
                <a16:creationId xmlns:a16="http://schemas.microsoft.com/office/drawing/2014/main" id="{00000000-0008-0000-0200-000052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2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3" name="Shape 83">
              <a:extLst>
                <a:ext uri="{FF2B5EF4-FFF2-40B4-BE49-F238E27FC236}">
                  <a16:creationId xmlns:a16="http://schemas.microsoft.com/office/drawing/2014/main" id="{00000000-0008-0000-0200-000053000000}"/>
                </a:ext>
              </a:extLst>
            </xdr:cNvPr>
            <xdr:cNvGrpSpPr/>
          </xdr:nvGrpSpPr>
          <xdr:grpSpPr>
            <a:xfrm>
              <a:off x="5331713" y="3632363"/>
              <a:ext cx="28575" cy="295275"/>
              <a:chOff x="5331713" y="3632363"/>
              <a:chExt cx="28575" cy="295275"/>
            </a:xfrm>
          </xdr:grpSpPr>
          <xdr:sp macro="" textlink="">
            <xdr:nvSpPr>
              <xdr:cNvPr id="84" name="Shape 84">
                <a:extLst>
                  <a:ext uri="{FF2B5EF4-FFF2-40B4-BE49-F238E27FC236}">
                    <a16:creationId xmlns:a16="http://schemas.microsoft.com/office/drawing/2014/main" id="{00000000-0008-0000-0200-000054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5" name="Shape 85">
                <a:extLst>
                  <a:ext uri="{FF2B5EF4-FFF2-40B4-BE49-F238E27FC236}">
                    <a16:creationId xmlns:a16="http://schemas.microsoft.com/office/drawing/2014/main" id="{00000000-0008-0000-0200-000055000000}"/>
                  </a:ext>
                </a:extLst>
              </xdr:cNvPr>
              <xdr:cNvGrpSpPr/>
            </xdr:nvGrpSpPr>
            <xdr:grpSpPr>
              <a:xfrm>
                <a:off x="5331713" y="3632363"/>
                <a:ext cx="28575" cy="295275"/>
                <a:chOff x="5222175" y="3632363"/>
                <a:chExt cx="247650" cy="295275"/>
              </a:xfrm>
            </xdr:grpSpPr>
            <xdr:sp macro="" textlink="">
              <xdr:nvSpPr>
                <xdr:cNvPr id="86" name="Shape 86">
                  <a:extLst>
                    <a:ext uri="{FF2B5EF4-FFF2-40B4-BE49-F238E27FC236}">
                      <a16:creationId xmlns:a16="http://schemas.microsoft.com/office/drawing/2014/main" id="{00000000-0008-0000-0200-000056000000}"/>
                    </a:ext>
                  </a:extLst>
                </xdr:cNvPr>
                <xdr:cNvSpPr/>
              </xdr:nvSpPr>
              <xdr:spPr>
                <a:xfrm>
                  <a:off x="5222175" y="3632363"/>
                  <a:ext cx="24765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87" name="Shape 87">
                  <a:extLst>
                    <a:ext uri="{FF2B5EF4-FFF2-40B4-BE49-F238E27FC236}">
                      <a16:creationId xmlns:a16="http://schemas.microsoft.com/office/drawing/2014/main" id="{00000000-0008-0000-0200-000057000000}"/>
                    </a:ext>
                  </a:extLst>
                </xdr:cNvPr>
                <xdr:cNvCxnSpPr/>
              </xdr:nvCxnSpPr>
              <xdr:spPr>
                <a:xfrm flipH="1">
                  <a:off x="5222175" y="3632363"/>
                  <a:ext cx="247650"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77975" cy="923925"/>
    <xdr:pic>
      <xdr:nvPicPr>
        <xdr:cNvPr id="6" name="image1.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1D00-000002000000}"/>
            </a:ext>
          </a:extLst>
        </xdr:cNvPr>
        <xdr:cNvGrpSpPr/>
      </xdr:nvGrpSpPr>
      <xdr:grpSpPr>
        <a:xfrm>
          <a:off x="15354300" y="6877050"/>
          <a:ext cx="1952625" cy="38100"/>
          <a:chOff x="4369688" y="3760950"/>
          <a:chExt cx="1952625" cy="38100"/>
        </a:xfrm>
      </xdr:grpSpPr>
      <xdr:grpSp>
        <xdr:nvGrpSpPr>
          <xdr:cNvPr id="484" name="Shape 484">
            <a:extLst>
              <a:ext uri="{FF2B5EF4-FFF2-40B4-BE49-F238E27FC236}">
                <a16:creationId xmlns:a16="http://schemas.microsoft.com/office/drawing/2014/main" id="{00000000-0008-0000-1D00-0000E401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1D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85" name="Shape 485">
              <a:extLst>
                <a:ext uri="{FF2B5EF4-FFF2-40B4-BE49-F238E27FC236}">
                  <a16:creationId xmlns:a16="http://schemas.microsoft.com/office/drawing/2014/main" id="{00000000-0008-0000-1D00-0000E5010000}"/>
                </a:ext>
              </a:extLst>
            </xdr:cNvPr>
            <xdr:cNvGrpSpPr/>
          </xdr:nvGrpSpPr>
          <xdr:grpSpPr>
            <a:xfrm>
              <a:off x="4369688" y="3760950"/>
              <a:ext cx="1952625" cy="38100"/>
              <a:chOff x="4369688" y="3760950"/>
              <a:chExt cx="1952625" cy="38100"/>
            </a:xfrm>
          </xdr:grpSpPr>
          <xdr:sp macro="" textlink="">
            <xdr:nvSpPr>
              <xdr:cNvPr id="486" name="Shape 486">
                <a:extLst>
                  <a:ext uri="{FF2B5EF4-FFF2-40B4-BE49-F238E27FC236}">
                    <a16:creationId xmlns:a16="http://schemas.microsoft.com/office/drawing/2014/main" id="{00000000-0008-0000-1D00-0000E6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87" name="Shape 487">
                <a:extLst>
                  <a:ext uri="{FF2B5EF4-FFF2-40B4-BE49-F238E27FC236}">
                    <a16:creationId xmlns:a16="http://schemas.microsoft.com/office/drawing/2014/main" id="{00000000-0008-0000-1D00-0000E7010000}"/>
                  </a:ext>
                </a:extLst>
              </xdr:cNvPr>
              <xdr:cNvGrpSpPr/>
            </xdr:nvGrpSpPr>
            <xdr:grpSpPr>
              <a:xfrm>
                <a:off x="4369688" y="3760950"/>
                <a:ext cx="1952625" cy="38100"/>
                <a:chOff x="4369688" y="3775238"/>
                <a:chExt cx="1952625" cy="9525"/>
              </a:xfrm>
            </xdr:grpSpPr>
            <xdr:sp macro="" textlink="">
              <xdr:nvSpPr>
                <xdr:cNvPr id="488" name="Shape 488">
                  <a:extLst>
                    <a:ext uri="{FF2B5EF4-FFF2-40B4-BE49-F238E27FC236}">
                      <a16:creationId xmlns:a16="http://schemas.microsoft.com/office/drawing/2014/main" id="{00000000-0008-0000-1D00-0000E8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89" name="Shape 489">
                  <a:extLst>
                    <a:ext uri="{FF2B5EF4-FFF2-40B4-BE49-F238E27FC236}">
                      <a16:creationId xmlns:a16="http://schemas.microsoft.com/office/drawing/2014/main" id="{00000000-0008-0000-1D00-0000E9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1D00-000003000000}"/>
            </a:ext>
          </a:extLst>
        </xdr:cNvPr>
        <xdr:cNvGrpSpPr/>
      </xdr:nvGrpSpPr>
      <xdr:grpSpPr>
        <a:xfrm>
          <a:off x="15354300" y="6877050"/>
          <a:ext cx="1952625" cy="38100"/>
          <a:chOff x="4369688" y="3760950"/>
          <a:chExt cx="1952625" cy="38100"/>
        </a:xfrm>
      </xdr:grpSpPr>
      <xdr:grpSp>
        <xdr:nvGrpSpPr>
          <xdr:cNvPr id="490" name="Shape 490">
            <a:extLst>
              <a:ext uri="{FF2B5EF4-FFF2-40B4-BE49-F238E27FC236}">
                <a16:creationId xmlns:a16="http://schemas.microsoft.com/office/drawing/2014/main" id="{00000000-0008-0000-1D00-0000EA01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1D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91" name="Shape 491">
              <a:extLst>
                <a:ext uri="{FF2B5EF4-FFF2-40B4-BE49-F238E27FC236}">
                  <a16:creationId xmlns:a16="http://schemas.microsoft.com/office/drawing/2014/main" id="{00000000-0008-0000-1D00-0000EB010000}"/>
                </a:ext>
              </a:extLst>
            </xdr:cNvPr>
            <xdr:cNvGrpSpPr/>
          </xdr:nvGrpSpPr>
          <xdr:grpSpPr>
            <a:xfrm>
              <a:off x="4369688" y="3760950"/>
              <a:ext cx="1952625" cy="38100"/>
              <a:chOff x="4369688" y="3760950"/>
              <a:chExt cx="1952625" cy="38100"/>
            </a:xfrm>
          </xdr:grpSpPr>
          <xdr:sp macro="" textlink="">
            <xdr:nvSpPr>
              <xdr:cNvPr id="492" name="Shape 492">
                <a:extLst>
                  <a:ext uri="{FF2B5EF4-FFF2-40B4-BE49-F238E27FC236}">
                    <a16:creationId xmlns:a16="http://schemas.microsoft.com/office/drawing/2014/main" id="{00000000-0008-0000-1D00-0000EC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3" name="Shape 493">
                <a:extLst>
                  <a:ext uri="{FF2B5EF4-FFF2-40B4-BE49-F238E27FC236}">
                    <a16:creationId xmlns:a16="http://schemas.microsoft.com/office/drawing/2014/main" id="{00000000-0008-0000-1D00-0000ED010000}"/>
                  </a:ext>
                </a:extLst>
              </xdr:cNvPr>
              <xdr:cNvGrpSpPr/>
            </xdr:nvGrpSpPr>
            <xdr:grpSpPr>
              <a:xfrm>
                <a:off x="4369688" y="3760950"/>
                <a:ext cx="1952625" cy="38100"/>
                <a:chOff x="4369688" y="3775238"/>
                <a:chExt cx="1952625" cy="9525"/>
              </a:xfrm>
            </xdr:grpSpPr>
            <xdr:sp macro="" textlink="">
              <xdr:nvSpPr>
                <xdr:cNvPr id="494" name="Shape 494">
                  <a:extLst>
                    <a:ext uri="{FF2B5EF4-FFF2-40B4-BE49-F238E27FC236}">
                      <a16:creationId xmlns:a16="http://schemas.microsoft.com/office/drawing/2014/main" id="{00000000-0008-0000-1D00-0000EE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95" name="Shape 495">
                  <a:extLst>
                    <a:ext uri="{FF2B5EF4-FFF2-40B4-BE49-F238E27FC236}">
                      <a16:creationId xmlns:a16="http://schemas.microsoft.com/office/drawing/2014/main" id="{00000000-0008-0000-1D00-0000EF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487400" cy="847725"/>
    <xdr:pic>
      <xdr:nvPicPr>
        <xdr:cNvPr id="6" name="image4.png">
          <a:extLst>
            <a:ext uri="{FF2B5EF4-FFF2-40B4-BE49-F238E27FC236}">
              <a16:creationId xmlns:a16="http://schemas.microsoft.com/office/drawing/2014/main" id="{00000000-0008-0000-1D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8</xdr:col>
      <xdr:colOff>257175</xdr:colOff>
      <xdr:row>33</xdr:row>
      <xdr:rowOff>171450</xdr:rowOff>
    </xdr:from>
    <xdr:ext cx="4667250" cy="1743075"/>
    <xdr:graphicFrame macro="">
      <xdr:nvGraphicFramePr>
        <xdr:cNvPr id="107629583" name="Chart 28" descr="Chart 0">
          <a:extLst>
            <a:ext uri="{FF2B5EF4-FFF2-40B4-BE49-F238E27FC236}">
              <a16:creationId xmlns:a16="http://schemas.microsoft.com/office/drawing/2014/main" id="{00000000-0008-0000-1E00-00000F4C6A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1E00-000002000000}"/>
            </a:ext>
          </a:extLst>
        </xdr:cNvPr>
        <xdr:cNvGrpSpPr/>
      </xdr:nvGrpSpPr>
      <xdr:grpSpPr>
        <a:xfrm>
          <a:off x="15354300" y="6877050"/>
          <a:ext cx="1952625" cy="38100"/>
          <a:chOff x="4369688" y="3760950"/>
          <a:chExt cx="1952625" cy="38100"/>
        </a:xfrm>
      </xdr:grpSpPr>
      <xdr:grpSp>
        <xdr:nvGrpSpPr>
          <xdr:cNvPr id="496" name="Shape 496">
            <a:extLst>
              <a:ext uri="{FF2B5EF4-FFF2-40B4-BE49-F238E27FC236}">
                <a16:creationId xmlns:a16="http://schemas.microsoft.com/office/drawing/2014/main" id="{00000000-0008-0000-1E00-0000F001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1E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97" name="Shape 497">
              <a:extLst>
                <a:ext uri="{FF2B5EF4-FFF2-40B4-BE49-F238E27FC236}">
                  <a16:creationId xmlns:a16="http://schemas.microsoft.com/office/drawing/2014/main" id="{00000000-0008-0000-1E00-0000F1010000}"/>
                </a:ext>
              </a:extLst>
            </xdr:cNvPr>
            <xdr:cNvGrpSpPr/>
          </xdr:nvGrpSpPr>
          <xdr:grpSpPr>
            <a:xfrm>
              <a:off x="4369688" y="3760950"/>
              <a:ext cx="1952625" cy="38100"/>
              <a:chOff x="4369688" y="3760950"/>
              <a:chExt cx="1952625" cy="38100"/>
            </a:xfrm>
          </xdr:grpSpPr>
          <xdr:sp macro="" textlink="">
            <xdr:nvSpPr>
              <xdr:cNvPr id="498" name="Shape 498">
                <a:extLst>
                  <a:ext uri="{FF2B5EF4-FFF2-40B4-BE49-F238E27FC236}">
                    <a16:creationId xmlns:a16="http://schemas.microsoft.com/office/drawing/2014/main" id="{00000000-0008-0000-1E00-0000F2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9" name="Shape 499">
                <a:extLst>
                  <a:ext uri="{FF2B5EF4-FFF2-40B4-BE49-F238E27FC236}">
                    <a16:creationId xmlns:a16="http://schemas.microsoft.com/office/drawing/2014/main" id="{00000000-0008-0000-1E00-0000F3010000}"/>
                  </a:ext>
                </a:extLst>
              </xdr:cNvPr>
              <xdr:cNvGrpSpPr/>
            </xdr:nvGrpSpPr>
            <xdr:grpSpPr>
              <a:xfrm>
                <a:off x="4369688" y="3760950"/>
                <a:ext cx="1952625" cy="38100"/>
                <a:chOff x="4369688" y="3775238"/>
                <a:chExt cx="1952625" cy="9525"/>
              </a:xfrm>
            </xdr:grpSpPr>
            <xdr:sp macro="" textlink="">
              <xdr:nvSpPr>
                <xdr:cNvPr id="500" name="Shape 500">
                  <a:extLst>
                    <a:ext uri="{FF2B5EF4-FFF2-40B4-BE49-F238E27FC236}">
                      <a16:creationId xmlns:a16="http://schemas.microsoft.com/office/drawing/2014/main" id="{00000000-0008-0000-1E00-0000F4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01" name="Shape 501">
                  <a:extLst>
                    <a:ext uri="{FF2B5EF4-FFF2-40B4-BE49-F238E27FC236}">
                      <a16:creationId xmlns:a16="http://schemas.microsoft.com/office/drawing/2014/main" id="{00000000-0008-0000-1E00-0000F5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1E00-000003000000}"/>
            </a:ext>
          </a:extLst>
        </xdr:cNvPr>
        <xdr:cNvGrpSpPr/>
      </xdr:nvGrpSpPr>
      <xdr:grpSpPr>
        <a:xfrm>
          <a:off x="15354300" y="6877050"/>
          <a:ext cx="1952625" cy="38100"/>
          <a:chOff x="4369688" y="3760950"/>
          <a:chExt cx="1952625" cy="38100"/>
        </a:xfrm>
      </xdr:grpSpPr>
      <xdr:grpSp>
        <xdr:nvGrpSpPr>
          <xdr:cNvPr id="502" name="Shape 502">
            <a:extLst>
              <a:ext uri="{FF2B5EF4-FFF2-40B4-BE49-F238E27FC236}">
                <a16:creationId xmlns:a16="http://schemas.microsoft.com/office/drawing/2014/main" id="{00000000-0008-0000-1E00-0000F601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1E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03" name="Shape 503">
              <a:extLst>
                <a:ext uri="{FF2B5EF4-FFF2-40B4-BE49-F238E27FC236}">
                  <a16:creationId xmlns:a16="http://schemas.microsoft.com/office/drawing/2014/main" id="{00000000-0008-0000-1E00-0000F7010000}"/>
                </a:ext>
              </a:extLst>
            </xdr:cNvPr>
            <xdr:cNvGrpSpPr/>
          </xdr:nvGrpSpPr>
          <xdr:grpSpPr>
            <a:xfrm>
              <a:off x="4369688" y="3760950"/>
              <a:ext cx="1952625" cy="38100"/>
              <a:chOff x="4369688" y="3760950"/>
              <a:chExt cx="1952625" cy="38100"/>
            </a:xfrm>
          </xdr:grpSpPr>
          <xdr:sp macro="" textlink="">
            <xdr:nvSpPr>
              <xdr:cNvPr id="504" name="Shape 504">
                <a:extLst>
                  <a:ext uri="{FF2B5EF4-FFF2-40B4-BE49-F238E27FC236}">
                    <a16:creationId xmlns:a16="http://schemas.microsoft.com/office/drawing/2014/main" id="{00000000-0008-0000-1E00-0000F8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05" name="Shape 505">
                <a:extLst>
                  <a:ext uri="{FF2B5EF4-FFF2-40B4-BE49-F238E27FC236}">
                    <a16:creationId xmlns:a16="http://schemas.microsoft.com/office/drawing/2014/main" id="{00000000-0008-0000-1E00-0000F9010000}"/>
                  </a:ext>
                </a:extLst>
              </xdr:cNvPr>
              <xdr:cNvGrpSpPr/>
            </xdr:nvGrpSpPr>
            <xdr:grpSpPr>
              <a:xfrm>
                <a:off x="4369688" y="3760950"/>
                <a:ext cx="1952625" cy="38100"/>
                <a:chOff x="4369688" y="3775238"/>
                <a:chExt cx="1952625" cy="9525"/>
              </a:xfrm>
            </xdr:grpSpPr>
            <xdr:sp macro="" textlink="">
              <xdr:nvSpPr>
                <xdr:cNvPr id="506" name="Shape 506">
                  <a:extLst>
                    <a:ext uri="{FF2B5EF4-FFF2-40B4-BE49-F238E27FC236}">
                      <a16:creationId xmlns:a16="http://schemas.microsoft.com/office/drawing/2014/main" id="{00000000-0008-0000-1E00-0000FA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07" name="Shape 507">
                  <a:extLst>
                    <a:ext uri="{FF2B5EF4-FFF2-40B4-BE49-F238E27FC236}">
                      <a16:creationId xmlns:a16="http://schemas.microsoft.com/office/drawing/2014/main" id="{00000000-0008-0000-1E00-0000FB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515975" cy="847725"/>
    <xdr:pic>
      <xdr:nvPicPr>
        <xdr:cNvPr id="6" name="image4.png">
          <a:extLst>
            <a:ext uri="{FF2B5EF4-FFF2-40B4-BE49-F238E27FC236}">
              <a16:creationId xmlns:a16="http://schemas.microsoft.com/office/drawing/2014/main" id="{00000000-0008-0000-1E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6</xdr:col>
      <xdr:colOff>190500</xdr:colOff>
      <xdr:row>35</xdr:row>
      <xdr:rowOff>0</xdr:rowOff>
    </xdr:from>
    <xdr:ext cx="6419850" cy="2209800"/>
    <xdr:graphicFrame macro="">
      <xdr:nvGraphicFramePr>
        <xdr:cNvPr id="1117541543" name="Chart 29" descr="Chart 0">
          <a:extLst>
            <a:ext uri="{FF2B5EF4-FFF2-40B4-BE49-F238E27FC236}">
              <a16:creationId xmlns:a16="http://schemas.microsoft.com/office/drawing/2014/main" id="{00000000-0008-0000-1F00-0000A7549C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1F00-000002000000}"/>
            </a:ext>
          </a:extLst>
        </xdr:cNvPr>
        <xdr:cNvGrpSpPr/>
      </xdr:nvGrpSpPr>
      <xdr:grpSpPr>
        <a:xfrm>
          <a:off x="15392400" y="6877050"/>
          <a:ext cx="1952625" cy="38100"/>
          <a:chOff x="4369688" y="3760950"/>
          <a:chExt cx="1952625" cy="38100"/>
        </a:xfrm>
      </xdr:grpSpPr>
      <xdr:grpSp>
        <xdr:nvGrpSpPr>
          <xdr:cNvPr id="508" name="Shape 508">
            <a:extLst>
              <a:ext uri="{FF2B5EF4-FFF2-40B4-BE49-F238E27FC236}">
                <a16:creationId xmlns:a16="http://schemas.microsoft.com/office/drawing/2014/main" id="{00000000-0008-0000-1F00-0000FC01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1F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09" name="Shape 509">
              <a:extLst>
                <a:ext uri="{FF2B5EF4-FFF2-40B4-BE49-F238E27FC236}">
                  <a16:creationId xmlns:a16="http://schemas.microsoft.com/office/drawing/2014/main" id="{00000000-0008-0000-1F00-0000FD010000}"/>
                </a:ext>
              </a:extLst>
            </xdr:cNvPr>
            <xdr:cNvGrpSpPr/>
          </xdr:nvGrpSpPr>
          <xdr:grpSpPr>
            <a:xfrm>
              <a:off x="4369688" y="3760950"/>
              <a:ext cx="1952625" cy="38100"/>
              <a:chOff x="4369688" y="3760950"/>
              <a:chExt cx="1952625" cy="38100"/>
            </a:xfrm>
          </xdr:grpSpPr>
          <xdr:sp macro="" textlink="">
            <xdr:nvSpPr>
              <xdr:cNvPr id="510" name="Shape 510">
                <a:extLst>
                  <a:ext uri="{FF2B5EF4-FFF2-40B4-BE49-F238E27FC236}">
                    <a16:creationId xmlns:a16="http://schemas.microsoft.com/office/drawing/2014/main" id="{00000000-0008-0000-1F00-0000FE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11" name="Shape 511">
                <a:extLst>
                  <a:ext uri="{FF2B5EF4-FFF2-40B4-BE49-F238E27FC236}">
                    <a16:creationId xmlns:a16="http://schemas.microsoft.com/office/drawing/2014/main" id="{00000000-0008-0000-1F00-0000FF010000}"/>
                  </a:ext>
                </a:extLst>
              </xdr:cNvPr>
              <xdr:cNvGrpSpPr/>
            </xdr:nvGrpSpPr>
            <xdr:grpSpPr>
              <a:xfrm>
                <a:off x="4369688" y="3760950"/>
                <a:ext cx="1952625" cy="38100"/>
                <a:chOff x="4369688" y="3775238"/>
                <a:chExt cx="1952625" cy="9525"/>
              </a:xfrm>
            </xdr:grpSpPr>
            <xdr:sp macro="" textlink="">
              <xdr:nvSpPr>
                <xdr:cNvPr id="512" name="Shape 512">
                  <a:extLst>
                    <a:ext uri="{FF2B5EF4-FFF2-40B4-BE49-F238E27FC236}">
                      <a16:creationId xmlns:a16="http://schemas.microsoft.com/office/drawing/2014/main" id="{00000000-0008-0000-1F00-000000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13" name="Shape 513">
                  <a:extLst>
                    <a:ext uri="{FF2B5EF4-FFF2-40B4-BE49-F238E27FC236}">
                      <a16:creationId xmlns:a16="http://schemas.microsoft.com/office/drawing/2014/main" id="{00000000-0008-0000-1F00-000001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1F00-000003000000}"/>
            </a:ext>
          </a:extLst>
        </xdr:cNvPr>
        <xdr:cNvGrpSpPr/>
      </xdr:nvGrpSpPr>
      <xdr:grpSpPr>
        <a:xfrm>
          <a:off x="15392400" y="6877050"/>
          <a:ext cx="1952625" cy="38100"/>
          <a:chOff x="4369688" y="3760950"/>
          <a:chExt cx="1952625" cy="38100"/>
        </a:xfrm>
      </xdr:grpSpPr>
      <xdr:grpSp>
        <xdr:nvGrpSpPr>
          <xdr:cNvPr id="514" name="Shape 514">
            <a:extLst>
              <a:ext uri="{FF2B5EF4-FFF2-40B4-BE49-F238E27FC236}">
                <a16:creationId xmlns:a16="http://schemas.microsoft.com/office/drawing/2014/main" id="{00000000-0008-0000-1F00-00000202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1F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15" name="Shape 515">
              <a:extLst>
                <a:ext uri="{FF2B5EF4-FFF2-40B4-BE49-F238E27FC236}">
                  <a16:creationId xmlns:a16="http://schemas.microsoft.com/office/drawing/2014/main" id="{00000000-0008-0000-1F00-000003020000}"/>
                </a:ext>
              </a:extLst>
            </xdr:cNvPr>
            <xdr:cNvGrpSpPr/>
          </xdr:nvGrpSpPr>
          <xdr:grpSpPr>
            <a:xfrm>
              <a:off x="4369688" y="3760950"/>
              <a:ext cx="1952625" cy="38100"/>
              <a:chOff x="4369688" y="3760950"/>
              <a:chExt cx="1952625" cy="38100"/>
            </a:xfrm>
          </xdr:grpSpPr>
          <xdr:sp macro="" textlink="">
            <xdr:nvSpPr>
              <xdr:cNvPr id="516" name="Shape 516">
                <a:extLst>
                  <a:ext uri="{FF2B5EF4-FFF2-40B4-BE49-F238E27FC236}">
                    <a16:creationId xmlns:a16="http://schemas.microsoft.com/office/drawing/2014/main" id="{00000000-0008-0000-1F00-000004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17" name="Shape 517">
                <a:extLst>
                  <a:ext uri="{FF2B5EF4-FFF2-40B4-BE49-F238E27FC236}">
                    <a16:creationId xmlns:a16="http://schemas.microsoft.com/office/drawing/2014/main" id="{00000000-0008-0000-1F00-000005020000}"/>
                  </a:ext>
                </a:extLst>
              </xdr:cNvPr>
              <xdr:cNvGrpSpPr/>
            </xdr:nvGrpSpPr>
            <xdr:grpSpPr>
              <a:xfrm>
                <a:off x="4369688" y="3760950"/>
                <a:ext cx="1952625" cy="38100"/>
                <a:chOff x="4369688" y="3775238"/>
                <a:chExt cx="1952625" cy="9525"/>
              </a:xfrm>
            </xdr:grpSpPr>
            <xdr:sp macro="" textlink="">
              <xdr:nvSpPr>
                <xdr:cNvPr id="518" name="Shape 518">
                  <a:extLst>
                    <a:ext uri="{FF2B5EF4-FFF2-40B4-BE49-F238E27FC236}">
                      <a16:creationId xmlns:a16="http://schemas.microsoft.com/office/drawing/2014/main" id="{00000000-0008-0000-1F00-000006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19" name="Shape 519">
                  <a:extLst>
                    <a:ext uri="{FF2B5EF4-FFF2-40B4-BE49-F238E27FC236}">
                      <a16:creationId xmlns:a16="http://schemas.microsoft.com/office/drawing/2014/main" id="{00000000-0008-0000-1F00-000007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6" name="Shape 2">
          <a:extLst>
            <a:ext uri="{FF2B5EF4-FFF2-40B4-BE49-F238E27FC236}">
              <a16:creationId xmlns:a16="http://schemas.microsoft.com/office/drawing/2014/main" id="{00000000-0008-0000-1F00-000006000000}"/>
            </a:ext>
          </a:extLst>
        </xdr:cNvPr>
        <xdr:cNvGrpSpPr/>
      </xdr:nvGrpSpPr>
      <xdr:grpSpPr>
        <a:xfrm>
          <a:off x="15392400" y="6877050"/>
          <a:ext cx="1952625" cy="38100"/>
          <a:chOff x="4369688" y="3760950"/>
          <a:chExt cx="1952625" cy="38100"/>
        </a:xfrm>
      </xdr:grpSpPr>
      <xdr:grpSp>
        <xdr:nvGrpSpPr>
          <xdr:cNvPr id="520" name="Shape 520">
            <a:extLst>
              <a:ext uri="{FF2B5EF4-FFF2-40B4-BE49-F238E27FC236}">
                <a16:creationId xmlns:a16="http://schemas.microsoft.com/office/drawing/2014/main" id="{00000000-0008-0000-1F00-000008020000}"/>
              </a:ext>
            </a:extLst>
          </xdr:cNvPr>
          <xdr:cNvGrpSpPr/>
        </xdr:nvGrpSpPr>
        <xdr:grpSpPr>
          <a:xfrm>
            <a:off x="4369688" y="3760950"/>
            <a:ext cx="1952625" cy="38100"/>
            <a:chOff x="4369688" y="3760950"/>
            <a:chExt cx="1952625" cy="38100"/>
          </a:xfrm>
        </xdr:grpSpPr>
        <xdr:sp macro="" textlink="">
          <xdr:nvSpPr>
            <xdr:cNvPr id="7" name="Shape 4">
              <a:extLst>
                <a:ext uri="{FF2B5EF4-FFF2-40B4-BE49-F238E27FC236}">
                  <a16:creationId xmlns:a16="http://schemas.microsoft.com/office/drawing/2014/main" id="{00000000-0008-0000-1F00-000007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21" name="Shape 521">
              <a:extLst>
                <a:ext uri="{FF2B5EF4-FFF2-40B4-BE49-F238E27FC236}">
                  <a16:creationId xmlns:a16="http://schemas.microsoft.com/office/drawing/2014/main" id="{00000000-0008-0000-1F00-000009020000}"/>
                </a:ext>
              </a:extLst>
            </xdr:cNvPr>
            <xdr:cNvGrpSpPr/>
          </xdr:nvGrpSpPr>
          <xdr:grpSpPr>
            <a:xfrm>
              <a:off x="4369688" y="3760950"/>
              <a:ext cx="1952625" cy="38100"/>
              <a:chOff x="4369688" y="3760950"/>
              <a:chExt cx="1952625" cy="38100"/>
            </a:xfrm>
          </xdr:grpSpPr>
          <xdr:sp macro="" textlink="">
            <xdr:nvSpPr>
              <xdr:cNvPr id="522" name="Shape 522">
                <a:extLst>
                  <a:ext uri="{FF2B5EF4-FFF2-40B4-BE49-F238E27FC236}">
                    <a16:creationId xmlns:a16="http://schemas.microsoft.com/office/drawing/2014/main" id="{00000000-0008-0000-1F00-00000A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23" name="Shape 523">
                <a:extLst>
                  <a:ext uri="{FF2B5EF4-FFF2-40B4-BE49-F238E27FC236}">
                    <a16:creationId xmlns:a16="http://schemas.microsoft.com/office/drawing/2014/main" id="{00000000-0008-0000-1F00-00000B020000}"/>
                  </a:ext>
                </a:extLst>
              </xdr:cNvPr>
              <xdr:cNvGrpSpPr/>
            </xdr:nvGrpSpPr>
            <xdr:grpSpPr>
              <a:xfrm>
                <a:off x="4369688" y="3760950"/>
                <a:ext cx="1952625" cy="38100"/>
                <a:chOff x="4369688" y="3775238"/>
                <a:chExt cx="1952625" cy="9525"/>
              </a:xfrm>
            </xdr:grpSpPr>
            <xdr:sp macro="" textlink="">
              <xdr:nvSpPr>
                <xdr:cNvPr id="524" name="Shape 524">
                  <a:extLst>
                    <a:ext uri="{FF2B5EF4-FFF2-40B4-BE49-F238E27FC236}">
                      <a16:creationId xmlns:a16="http://schemas.microsoft.com/office/drawing/2014/main" id="{00000000-0008-0000-1F00-00000C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25" name="Shape 525">
                  <a:extLst>
                    <a:ext uri="{FF2B5EF4-FFF2-40B4-BE49-F238E27FC236}">
                      <a16:creationId xmlns:a16="http://schemas.microsoft.com/office/drawing/2014/main" id="{00000000-0008-0000-1F00-00000D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8" name="Shape 2">
          <a:extLst>
            <a:ext uri="{FF2B5EF4-FFF2-40B4-BE49-F238E27FC236}">
              <a16:creationId xmlns:a16="http://schemas.microsoft.com/office/drawing/2014/main" id="{00000000-0008-0000-1F00-000008000000}"/>
            </a:ext>
          </a:extLst>
        </xdr:cNvPr>
        <xdr:cNvGrpSpPr/>
      </xdr:nvGrpSpPr>
      <xdr:grpSpPr>
        <a:xfrm>
          <a:off x="15392400" y="6877050"/>
          <a:ext cx="1952625" cy="38100"/>
          <a:chOff x="4369688" y="3760950"/>
          <a:chExt cx="1952625" cy="38100"/>
        </a:xfrm>
      </xdr:grpSpPr>
      <xdr:grpSp>
        <xdr:nvGrpSpPr>
          <xdr:cNvPr id="526" name="Shape 526">
            <a:extLst>
              <a:ext uri="{FF2B5EF4-FFF2-40B4-BE49-F238E27FC236}">
                <a16:creationId xmlns:a16="http://schemas.microsoft.com/office/drawing/2014/main" id="{00000000-0008-0000-1F00-00000E020000}"/>
              </a:ext>
            </a:extLst>
          </xdr:cNvPr>
          <xdr:cNvGrpSpPr/>
        </xdr:nvGrpSpPr>
        <xdr:grpSpPr>
          <a:xfrm>
            <a:off x="4369688" y="3760950"/>
            <a:ext cx="1952625" cy="38100"/>
            <a:chOff x="4369688" y="3760950"/>
            <a:chExt cx="1952625" cy="38100"/>
          </a:xfrm>
        </xdr:grpSpPr>
        <xdr:sp macro="" textlink="">
          <xdr:nvSpPr>
            <xdr:cNvPr id="9" name="Shape 4">
              <a:extLst>
                <a:ext uri="{FF2B5EF4-FFF2-40B4-BE49-F238E27FC236}">
                  <a16:creationId xmlns:a16="http://schemas.microsoft.com/office/drawing/2014/main" id="{00000000-0008-0000-1F00-000009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27" name="Shape 527">
              <a:extLst>
                <a:ext uri="{FF2B5EF4-FFF2-40B4-BE49-F238E27FC236}">
                  <a16:creationId xmlns:a16="http://schemas.microsoft.com/office/drawing/2014/main" id="{00000000-0008-0000-1F00-00000F020000}"/>
                </a:ext>
              </a:extLst>
            </xdr:cNvPr>
            <xdr:cNvGrpSpPr/>
          </xdr:nvGrpSpPr>
          <xdr:grpSpPr>
            <a:xfrm>
              <a:off x="4369688" y="3760950"/>
              <a:ext cx="1952625" cy="38100"/>
              <a:chOff x="4369688" y="3760950"/>
              <a:chExt cx="1952625" cy="38100"/>
            </a:xfrm>
          </xdr:grpSpPr>
          <xdr:sp macro="" textlink="">
            <xdr:nvSpPr>
              <xdr:cNvPr id="528" name="Shape 528">
                <a:extLst>
                  <a:ext uri="{FF2B5EF4-FFF2-40B4-BE49-F238E27FC236}">
                    <a16:creationId xmlns:a16="http://schemas.microsoft.com/office/drawing/2014/main" id="{00000000-0008-0000-1F00-000010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29" name="Shape 529">
                <a:extLst>
                  <a:ext uri="{FF2B5EF4-FFF2-40B4-BE49-F238E27FC236}">
                    <a16:creationId xmlns:a16="http://schemas.microsoft.com/office/drawing/2014/main" id="{00000000-0008-0000-1F00-000011020000}"/>
                  </a:ext>
                </a:extLst>
              </xdr:cNvPr>
              <xdr:cNvGrpSpPr/>
            </xdr:nvGrpSpPr>
            <xdr:grpSpPr>
              <a:xfrm>
                <a:off x="4369688" y="3760950"/>
                <a:ext cx="1952625" cy="38100"/>
                <a:chOff x="4369688" y="3775238"/>
                <a:chExt cx="1952625" cy="9525"/>
              </a:xfrm>
            </xdr:grpSpPr>
            <xdr:sp macro="" textlink="">
              <xdr:nvSpPr>
                <xdr:cNvPr id="530" name="Shape 530">
                  <a:extLst>
                    <a:ext uri="{FF2B5EF4-FFF2-40B4-BE49-F238E27FC236}">
                      <a16:creationId xmlns:a16="http://schemas.microsoft.com/office/drawing/2014/main" id="{00000000-0008-0000-1F00-000012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31" name="Shape 531">
                  <a:extLst>
                    <a:ext uri="{FF2B5EF4-FFF2-40B4-BE49-F238E27FC236}">
                      <a16:creationId xmlns:a16="http://schemas.microsoft.com/office/drawing/2014/main" id="{00000000-0008-0000-1F00-000013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906500" cy="990600"/>
    <xdr:pic>
      <xdr:nvPicPr>
        <xdr:cNvPr id="10" name="image4.png">
          <a:extLst>
            <a:ext uri="{FF2B5EF4-FFF2-40B4-BE49-F238E27FC236}">
              <a16:creationId xmlns:a16="http://schemas.microsoft.com/office/drawing/2014/main" id="{00000000-0008-0000-1F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7</xdr:col>
      <xdr:colOff>104775</xdr:colOff>
      <xdr:row>33</xdr:row>
      <xdr:rowOff>238125</xdr:rowOff>
    </xdr:from>
    <xdr:ext cx="6486525" cy="3933825"/>
    <xdr:graphicFrame macro="">
      <xdr:nvGraphicFramePr>
        <xdr:cNvPr id="1726295053" name="Chart 30" descr="Chart 0">
          <a:extLst>
            <a:ext uri="{FF2B5EF4-FFF2-40B4-BE49-F238E27FC236}">
              <a16:creationId xmlns:a16="http://schemas.microsoft.com/office/drawing/2014/main" id="{00000000-0008-0000-2000-00000D2CE5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2000-000002000000}"/>
            </a:ext>
          </a:extLst>
        </xdr:cNvPr>
        <xdr:cNvGrpSpPr/>
      </xdr:nvGrpSpPr>
      <xdr:grpSpPr>
        <a:xfrm>
          <a:off x="15525750" y="6534150"/>
          <a:ext cx="2438400" cy="38100"/>
          <a:chOff x="4126800" y="3760950"/>
          <a:chExt cx="2438400" cy="38100"/>
        </a:xfrm>
      </xdr:grpSpPr>
      <xdr:grpSp>
        <xdr:nvGrpSpPr>
          <xdr:cNvPr id="532" name="Shape 532">
            <a:extLst>
              <a:ext uri="{FF2B5EF4-FFF2-40B4-BE49-F238E27FC236}">
                <a16:creationId xmlns:a16="http://schemas.microsoft.com/office/drawing/2014/main" id="{00000000-0008-0000-2000-00001402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20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33" name="Shape 533">
              <a:extLst>
                <a:ext uri="{FF2B5EF4-FFF2-40B4-BE49-F238E27FC236}">
                  <a16:creationId xmlns:a16="http://schemas.microsoft.com/office/drawing/2014/main" id="{00000000-0008-0000-2000-000015020000}"/>
                </a:ext>
              </a:extLst>
            </xdr:cNvPr>
            <xdr:cNvGrpSpPr/>
          </xdr:nvGrpSpPr>
          <xdr:grpSpPr>
            <a:xfrm>
              <a:off x="4126800" y="3760950"/>
              <a:ext cx="2438400" cy="38100"/>
              <a:chOff x="4126800" y="3760950"/>
              <a:chExt cx="2438400" cy="38100"/>
            </a:xfrm>
          </xdr:grpSpPr>
          <xdr:sp macro="" textlink="">
            <xdr:nvSpPr>
              <xdr:cNvPr id="534" name="Shape 534">
                <a:extLst>
                  <a:ext uri="{FF2B5EF4-FFF2-40B4-BE49-F238E27FC236}">
                    <a16:creationId xmlns:a16="http://schemas.microsoft.com/office/drawing/2014/main" id="{00000000-0008-0000-2000-000016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35" name="Shape 535">
                <a:extLst>
                  <a:ext uri="{FF2B5EF4-FFF2-40B4-BE49-F238E27FC236}">
                    <a16:creationId xmlns:a16="http://schemas.microsoft.com/office/drawing/2014/main" id="{00000000-0008-0000-2000-000017020000}"/>
                  </a:ext>
                </a:extLst>
              </xdr:cNvPr>
              <xdr:cNvGrpSpPr/>
            </xdr:nvGrpSpPr>
            <xdr:grpSpPr>
              <a:xfrm>
                <a:off x="4126800" y="3760950"/>
                <a:ext cx="2438400" cy="38100"/>
                <a:chOff x="4126800" y="3775238"/>
                <a:chExt cx="2438400" cy="9525"/>
              </a:xfrm>
            </xdr:grpSpPr>
            <xdr:sp macro="" textlink="">
              <xdr:nvSpPr>
                <xdr:cNvPr id="536" name="Shape 536">
                  <a:extLst>
                    <a:ext uri="{FF2B5EF4-FFF2-40B4-BE49-F238E27FC236}">
                      <a16:creationId xmlns:a16="http://schemas.microsoft.com/office/drawing/2014/main" id="{00000000-0008-0000-2000-000018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37" name="Shape 537">
                  <a:extLst>
                    <a:ext uri="{FF2B5EF4-FFF2-40B4-BE49-F238E27FC236}">
                      <a16:creationId xmlns:a16="http://schemas.microsoft.com/office/drawing/2014/main" id="{00000000-0008-0000-2000-000019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2438400" cy="38100"/>
    <xdr:grpSp>
      <xdr:nvGrpSpPr>
        <xdr:cNvPr id="3" name="Shape 2">
          <a:extLst>
            <a:ext uri="{FF2B5EF4-FFF2-40B4-BE49-F238E27FC236}">
              <a16:creationId xmlns:a16="http://schemas.microsoft.com/office/drawing/2014/main" id="{00000000-0008-0000-2000-000003000000}"/>
            </a:ext>
          </a:extLst>
        </xdr:cNvPr>
        <xdr:cNvGrpSpPr/>
      </xdr:nvGrpSpPr>
      <xdr:grpSpPr>
        <a:xfrm>
          <a:off x="15525750" y="6534150"/>
          <a:ext cx="2438400" cy="38100"/>
          <a:chOff x="4126800" y="3760950"/>
          <a:chExt cx="2438400" cy="38100"/>
        </a:xfrm>
      </xdr:grpSpPr>
      <xdr:grpSp>
        <xdr:nvGrpSpPr>
          <xdr:cNvPr id="538" name="Shape 538">
            <a:extLst>
              <a:ext uri="{FF2B5EF4-FFF2-40B4-BE49-F238E27FC236}">
                <a16:creationId xmlns:a16="http://schemas.microsoft.com/office/drawing/2014/main" id="{00000000-0008-0000-2000-00001A020000}"/>
              </a:ext>
            </a:extLst>
          </xdr:cNvPr>
          <xdr:cNvGrpSpPr/>
        </xdr:nvGrpSpPr>
        <xdr:grpSpPr>
          <a:xfrm>
            <a:off x="4126800" y="3760950"/>
            <a:ext cx="2438400" cy="38100"/>
            <a:chOff x="4126800" y="3760950"/>
            <a:chExt cx="2438400" cy="38100"/>
          </a:xfrm>
        </xdr:grpSpPr>
        <xdr:sp macro="" textlink="">
          <xdr:nvSpPr>
            <xdr:cNvPr id="5" name="Shape 4">
              <a:extLst>
                <a:ext uri="{FF2B5EF4-FFF2-40B4-BE49-F238E27FC236}">
                  <a16:creationId xmlns:a16="http://schemas.microsoft.com/office/drawing/2014/main" id="{00000000-0008-0000-2000-000005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39" name="Shape 539">
              <a:extLst>
                <a:ext uri="{FF2B5EF4-FFF2-40B4-BE49-F238E27FC236}">
                  <a16:creationId xmlns:a16="http://schemas.microsoft.com/office/drawing/2014/main" id="{00000000-0008-0000-2000-00001B020000}"/>
                </a:ext>
              </a:extLst>
            </xdr:cNvPr>
            <xdr:cNvGrpSpPr/>
          </xdr:nvGrpSpPr>
          <xdr:grpSpPr>
            <a:xfrm>
              <a:off x="4126800" y="3760950"/>
              <a:ext cx="2438400" cy="38100"/>
              <a:chOff x="4126800" y="3760950"/>
              <a:chExt cx="2438400" cy="38100"/>
            </a:xfrm>
          </xdr:grpSpPr>
          <xdr:sp macro="" textlink="">
            <xdr:nvSpPr>
              <xdr:cNvPr id="540" name="Shape 540">
                <a:extLst>
                  <a:ext uri="{FF2B5EF4-FFF2-40B4-BE49-F238E27FC236}">
                    <a16:creationId xmlns:a16="http://schemas.microsoft.com/office/drawing/2014/main" id="{00000000-0008-0000-2000-00001C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41" name="Shape 541">
                <a:extLst>
                  <a:ext uri="{FF2B5EF4-FFF2-40B4-BE49-F238E27FC236}">
                    <a16:creationId xmlns:a16="http://schemas.microsoft.com/office/drawing/2014/main" id="{00000000-0008-0000-2000-00001D020000}"/>
                  </a:ext>
                </a:extLst>
              </xdr:cNvPr>
              <xdr:cNvGrpSpPr/>
            </xdr:nvGrpSpPr>
            <xdr:grpSpPr>
              <a:xfrm>
                <a:off x="4126800" y="3760950"/>
                <a:ext cx="2438400" cy="38100"/>
                <a:chOff x="4126800" y="3775238"/>
                <a:chExt cx="2438400" cy="9525"/>
              </a:xfrm>
            </xdr:grpSpPr>
            <xdr:sp macro="" textlink="">
              <xdr:nvSpPr>
                <xdr:cNvPr id="542" name="Shape 542">
                  <a:extLst>
                    <a:ext uri="{FF2B5EF4-FFF2-40B4-BE49-F238E27FC236}">
                      <a16:creationId xmlns:a16="http://schemas.microsoft.com/office/drawing/2014/main" id="{00000000-0008-0000-2000-00001E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43" name="Shape 543">
                  <a:extLst>
                    <a:ext uri="{FF2B5EF4-FFF2-40B4-BE49-F238E27FC236}">
                      <a16:creationId xmlns:a16="http://schemas.microsoft.com/office/drawing/2014/main" id="{00000000-0008-0000-2000-00001F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2438400" cy="38100"/>
    <xdr:grpSp>
      <xdr:nvGrpSpPr>
        <xdr:cNvPr id="6" name="Shape 2">
          <a:extLst>
            <a:ext uri="{FF2B5EF4-FFF2-40B4-BE49-F238E27FC236}">
              <a16:creationId xmlns:a16="http://schemas.microsoft.com/office/drawing/2014/main" id="{00000000-0008-0000-2000-000006000000}"/>
            </a:ext>
          </a:extLst>
        </xdr:cNvPr>
        <xdr:cNvGrpSpPr/>
      </xdr:nvGrpSpPr>
      <xdr:grpSpPr>
        <a:xfrm>
          <a:off x="15525750" y="6534150"/>
          <a:ext cx="2438400" cy="38100"/>
          <a:chOff x="4126800" y="3760950"/>
          <a:chExt cx="2438400" cy="38100"/>
        </a:xfrm>
      </xdr:grpSpPr>
      <xdr:grpSp>
        <xdr:nvGrpSpPr>
          <xdr:cNvPr id="544" name="Shape 544">
            <a:extLst>
              <a:ext uri="{FF2B5EF4-FFF2-40B4-BE49-F238E27FC236}">
                <a16:creationId xmlns:a16="http://schemas.microsoft.com/office/drawing/2014/main" id="{00000000-0008-0000-2000-000020020000}"/>
              </a:ext>
            </a:extLst>
          </xdr:cNvPr>
          <xdr:cNvGrpSpPr/>
        </xdr:nvGrpSpPr>
        <xdr:grpSpPr>
          <a:xfrm>
            <a:off x="4126800" y="3760950"/>
            <a:ext cx="2438400" cy="38100"/>
            <a:chOff x="4126800" y="3760950"/>
            <a:chExt cx="2438400" cy="38100"/>
          </a:xfrm>
        </xdr:grpSpPr>
        <xdr:sp macro="" textlink="">
          <xdr:nvSpPr>
            <xdr:cNvPr id="7" name="Shape 4">
              <a:extLst>
                <a:ext uri="{FF2B5EF4-FFF2-40B4-BE49-F238E27FC236}">
                  <a16:creationId xmlns:a16="http://schemas.microsoft.com/office/drawing/2014/main" id="{00000000-0008-0000-2000-000007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45" name="Shape 545">
              <a:extLst>
                <a:ext uri="{FF2B5EF4-FFF2-40B4-BE49-F238E27FC236}">
                  <a16:creationId xmlns:a16="http://schemas.microsoft.com/office/drawing/2014/main" id="{00000000-0008-0000-2000-000021020000}"/>
                </a:ext>
              </a:extLst>
            </xdr:cNvPr>
            <xdr:cNvGrpSpPr/>
          </xdr:nvGrpSpPr>
          <xdr:grpSpPr>
            <a:xfrm>
              <a:off x="4126800" y="3760950"/>
              <a:ext cx="2438400" cy="38100"/>
              <a:chOff x="4126800" y="3760950"/>
              <a:chExt cx="2438400" cy="38100"/>
            </a:xfrm>
          </xdr:grpSpPr>
          <xdr:sp macro="" textlink="">
            <xdr:nvSpPr>
              <xdr:cNvPr id="546" name="Shape 546">
                <a:extLst>
                  <a:ext uri="{FF2B5EF4-FFF2-40B4-BE49-F238E27FC236}">
                    <a16:creationId xmlns:a16="http://schemas.microsoft.com/office/drawing/2014/main" id="{00000000-0008-0000-2000-000022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47" name="Shape 547">
                <a:extLst>
                  <a:ext uri="{FF2B5EF4-FFF2-40B4-BE49-F238E27FC236}">
                    <a16:creationId xmlns:a16="http://schemas.microsoft.com/office/drawing/2014/main" id="{00000000-0008-0000-2000-000023020000}"/>
                  </a:ext>
                </a:extLst>
              </xdr:cNvPr>
              <xdr:cNvGrpSpPr/>
            </xdr:nvGrpSpPr>
            <xdr:grpSpPr>
              <a:xfrm>
                <a:off x="4126800" y="3760950"/>
                <a:ext cx="2438400" cy="38100"/>
                <a:chOff x="4126800" y="3775238"/>
                <a:chExt cx="2438400" cy="9525"/>
              </a:xfrm>
            </xdr:grpSpPr>
            <xdr:sp macro="" textlink="">
              <xdr:nvSpPr>
                <xdr:cNvPr id="548" name="Shape 548">
                  <a:extLst>
                    <a:ext uri="{FF2B5EF4-FFF2-40B4-BE49-F238E27FC236}">
                      <a16:creationId xmlns:a16="http://schemas.microsoft.com/office/drawing/2014/main" id="{00000000-0008-0000-2000-000024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49" name="Shape 549">
                  <a:extLst>
                    <a:ext uri="{FF2B5EF4-FFF2-40B4-BE49-F238E27FC236}">
                      <a16:creationId xmlns:a16="http://schemas.microsoft.com/office/drawing/2014/main" id="{00000000-0008-0000-2000-000025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2438400" cy="38100"/>
    <xdr:grpSp>
      <xdr:nvGrpSpPr>
        <xdr:cNvPr id="8" name="Shape 2">
          <a:extLst>
            <a:ext uri="{FF2B5EF4-FFF2-40B4-BE49-F238E27FC236}">
              <a16:creationId xmlns:a16="http://schemas.microsoft.com/office/drawing/2014/main" id="{00000000-0008-0000-2000-000008000000}"/>
            </a:ext>
          </a:extLst>
        </xdr:cNvPr>
        <xdr:cNvGrpSpPr/>
      </xdr:nvGrpSpPr>
      <xdr:grpSpPr>
        <a:xfrm>
          <a:off x="15525750" y="6534150"/>
          <a:ext cx="2438400" cy="38100"/>
          <a:chOff x="4126800" y="3760950"/>
          <a:chExt cx="2438400" cy="38100"/>
        </a:xfrm>
      </xdr:grpSpPr>
      <xdr:grpSp>
        <xdr:nvGrpSpPr>
          <xdr:cNvPr id="550" name="Shape 550">
            <a:extLst>
              <a:ext uri="{FF2B5EF4-FFF2-40B4-BE49-F238E27FC236}">
                <a16:creationId xmlns:a16="http://schemas.microsoft.com/office/drawing/2014/main" id="{00000000-0008-0000-2000-000026020000}"/>
              </a:ext>
            </a:extLst>
          </xdr:cNvPr>
          <xdr:cNvGrpSpPr/>
        </xdr:nvGrpSpPr>
        <xdr:grpSpPr>
          <a:xfrm>
            <a:off x="4126800" y="3760950"/>
            <a:ext cx="2438400" cy="38100"/>
            <a:chOff x="4126800" y="3760950"/>
            <a:chExt cx="2438400" cy="38100"/>
          </a:xfrm>
        </xdr:grpSpPr>
        <xdr:sp macro="" textlink="">
          <xdr:nvSpPr>
            <xdr:cNvPr id="9" name="Shape 4">
              <a:extLst>
                <a:ext uri="{FF2B5EF4-FFF2-40B4-BE49-F238E27FC236}">
                  <a16:creationId xmlns:a16="http://schemas.microsoft.com/office/drawing/2014/main" id="{00000000-0008-0000-2000-000009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51" name="Shape 551">
              <a:extLst>
                <a:ext uri="{FF2B5EF4-FFF2-40B4-BE49-F238E27FC236}">
                  <a16:creationId xmlns:a16="http://schemas.microsoft.com/office/drawing/2014/main" id="{00000000-0008-0000-2000-000027020000}"/>
                </a:ext>
              </a:extLst>
            </xdr:cNvPr>
            <xdr:cNvGrpSpPr/>
          </xdr:nvGrpSpPr>
          <xdr:grpSpPr>
            <a:xfrm>
              <a:off x="4126800" y="3760950"/>
              <a:ext cx="2438400" cy="38100"/>
              <a:chOff x="4126800" y="3760950"/>
              <a:chExt cx="2438400" cy="38100"/>
            </a:xfrm>
          </xdr:grpSpPr>
          <xdr:sp macro="" textlink="">
            <xdr:nvSpPr>
              <xdr:cNvPr id="552" name="Shape 552">
                <a:extLst>
                  <a:ext uri="{FF2B5EF4-FFF2-40B4-BE49-F238E27FC236}">
                    <a16:creationId xmlns:a16="http://schemas.microsoft.com/office/drawing/2014/main" id="{00000000-0008-0000-2000-000028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3" name="Shape 553">
                <a:extLst>
                  <a:ext uri="{FF2B5EF4-FFF2-40B4-BE49-F238E27FC236}">
                    <a16:creationId xmlns:a16="http://schemas.microsoft.com/office/drawing/2014/main" id="{00000000-0008-0000-2000-000029020000}"/>
                  </a:ext>
                </a:extLst>
              </xdr:cNvPr>
              <xdr:cNvGrpSpPr/>
            </xdr:nvGrpSpPr>
            <xdr:grpSpPr>
              <a:xfrm>
                <a:off x="4126800" y="3760950"/>
                <a:ext cx="2438400" cy="38100"/>
                <a:chOff x="4126800" y="3775238"/>
                <a:chExt cx="2438400" cy="9525"/>
              </a:xfrm>
            </xdr:grpSpPr>
            <xdr:sp macro="" textlink="">
              <xdr:nvSpPr>
                <xdr:cNvPr id="554" name="Shape 554">
                  <a:extLst>
                    <a:ext uri="{FF2B5EF4-FFF2-40B4-BE49-F238E27FC236}">
                      <a16:creationId xmlns:a16="http://schemas.microsoft.com/office/drawing/2014/main" id="{00000000-0008-0000-2000-00002A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55" name="Shape 555">
                  <a:extLst>
                    <a:ext uri="{FF2B5EF4-FFF2-40B4-BE49-F238E27FC236}">
                      <a16:creationId xmlns:a16="http://schemas.microsoft.com/office/drawing/2014/main" id="{00000000-0008-0000-2000-00002B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640050" cy="971550"/>
    <xdr:pic>
      <xdr:nvPicPr>
        <xdr:cNvPr id="10" name="image4.png">
          <a:extLst>
            <a:ext uri="{FF2B5EF4-FFF2-40B4-BE49-F238E27FC236}">
              <a16:creationId xmlns:a16="http://schemas.microsoft.com/office/drawing/2014/main" id="{00000000-0008-0000-20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19</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2100-000002000000}"/>
            </a:ext>
          </a:extLst>
        </xdr:cNvPr>
        <xdr:cNvGrpSpPr/>
      </xdr:nvGrpSpPr>
      <xdr:grpSpPr>
        <a:xfrm>
          <a:off x="18897600" y="6534150"/>
          <a:ext cx="2438400" cy="38100"/>
          <a:chOff x="4126800" y="3760950"/>
          <a:chExt cx="2438400" cy="38100"/>
        </a:xfrm>
      </xdr:grpSpPr>
      <xdr:grpSp>
        <xdr:nvGrpSpPr>
          <xdr:cNvPr id="556" name="Shape 556">
            <a:extLst>
              <a:ext uri="{FF2B5EF4-FFF2-40B4-BE49-F238E27FC236}">
                <a16:creationId xmlns:a16="http://schemas.microsoft.com/office/drawing/2014/main" id="{00000000-0008-0000-2100-00002C02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21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57" name="Shape 557">
              <a:extLst>
                <a:ext uri="{FF2B5EF4-FFF2-40B4-BE49-F238E27FC236}">
                  <a16:creationId xmlns:a16="http://schemas.microsoft.com/office/drawing/2014/main" id="{00000000-0008-0000-2100-00002D020000}"/>
                </a:ext>
              </a:extLst>
            </xdr:cNvPr>
            <xdr:cNvGrpSpPr/>
          </xdr:nvGrpSpPr>
          <xdr:grpSpPr>
            <a:xfrm>
              <a:off x="4126800" y="3760950"/>
              <a:ext cx="2438400" cy="38100"/>
              <a:chOff x="4126800" y="3760950"/>
              <a:chExt cx="2438400" cy="38100"/>
            </a:xfrm>
          </xdr:grpSpPr>
          <xdr:sp macro="" textlink="">
            <xdr:nvSpPr>
              <xdr:cNvPr id="558" name="Shape 558">
                <a:extLst>
                  <a:ext uri="{FF2B5EF4-FFF2-40B4-BE49-F238E27FC236}">
                    <a16:creationId xmlns:a16="http://schemas.microsoft.com/office/drawing/2014/main" id="{00000000-0008-0000-2100-00002E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9" name="Shape 559">
                <a:extLst>
                  <a:ext uri="{FF2B5EF4-FFF2-40B4-BE49-F238E27FC236}">
                    <a16:creationId xmlns:a16="http://schemas.microsoft.com/office/drawing/2014/main" id="{00000000-0008-0000-2100-00002F020000}"/>
                  </a:ext>
                </a:extLst>
              </xdr:cNvPr>
              <xdr:cNvGrpSpPr/>
            </xdr:nvGrpSpPr>
            <xdr:grpSpPr>
              <a:xfrm>
                <a:off x="4126800" y="3760950"/>
                <a:ext cx="2438400" cy="38100"/>
                <a:chOff x="4126800" y="3775238"/>
                <a:chExt cx="2438400" cy="9525"/>
              </a:xfrm>
            </xdr:grpSpPr>
            <xdr:sp macro="" textlink="">
              <xdr:nvSpPr>
                <xdr:cNvPr id="560" name="Shape 560">
                  <a:extLst>
                    <a:ext uri="{FF2B5EF4-FFF2-40B4-BE49-F238E27FC236}">
                      <a16:creationId xmlns:a16="http://schemas.microsoft.com/office/drawing/2014/main" id="{00000000-0008-0000-2100-000030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61" name="Shape 561">
                  <a:extLst>
                    <a:ext uri="{FF2B5EF4-FFF2-40B4-BE49-F238E27FC236}">
                      <a16:creationId xmlns:a16="http://schemas.microsoft.com/office/drawing/2014/main" id="{00000000-0008-0000-2100-000031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19</xdr:col>
      <xdr:colOff>1085850</xdr:colOff>
      <xdr:row>17</xdr:row>
      <xdr:rowOff>142875</xdr:rowOff>
    </xdr:from>
    <xdr:ext cx="2438400" cy="38100"/>
    <xdr:grpSp>
      <xdr:nvGrpSpPr>
        <xdr:cNvPr id="3" name="Shape 2">
          <a:extLst>
            <a:ext uri="{FF2B5EF4-FFF2-40B4-BE49-F238E27FC236}">
              <a16:creationId xmlns:a16="http://schemas.microsoft.com/office/drawing/2014/main" id="{00000000-0008-0000-2100-000003000000}"/>
            </a:ext>
          </a:extLst>
        </xdr:cNvPr>
        <xdr:cNvGrpSpPr/>
      </xdr:nvGrpSpPr>
      <xdr:grpSpPr>
        <a:xfrm>
          <a:off x="18897600" y="6534150"/>
          <a:ext cx="2438400" cy="38100"/>
          <a:chOff x="4126800" y="3760950"/>
          <a:chExt cx="2438400" cy="38100"/>
        </a:xfrm>
      </xdr:grpSpPr>
      <xdr:grpSp>
        <xdr:nvGrpSpPr>
          <xdr:cNvPr id="562" name="Shape 562">
            <a:extLst>
              <a:ext uri="{FF2B5EF4-FFF2-40B4-BE49-F238E27FC236}">
                <a16:creationId xmlns:a16="http://schemas.microsoft.com/office/drawing/2014/main" id="{00000000-0008-0000-2100-000032020000}"/>
              </a:ext>
            </a:extLst>
          </xdr:cNvPr>
          <xdr:cNvGrpSpPr/>
        </xdr:nvGrpSpPr>
        <xdr:grpSpPr>
          <a:xfrm>
            <a:off x="4126800" y="3760950"/>
            <a:ext cx="2438400" cy="38100"/>
            <a:chOff x="4126800" y="3760950"/>
            <a:chExt cx="2438400" cy="38100"/>
          </a:xfrm>
        </xdr:grpSpPr>
        <xdr:sp macro="" textlink="">
          <xdr:nvSpPr>
            <xdr:cNvPr id="5" name="Shape 4">
              <a:extLst>
                <a:ext uri="{FF2B5EF4-FFF2-40B4-BE49-F238E27FC236}">
                  <a16:creationId xmlns:a16="http://schemas.microsoft.com/office/drawing/2014/main" id="{00000000-0008-0000-2100-000005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63" name="Shape 563">
              <a:extLst>
                <a:ext uri="{FF2B5EF4-FFF2-40B4-BE49-F238E27FC236}">
                  <a16:creationId xmlns:a16="http://schemas.microsoft.com/office/drawing/2014/main" id="{00000000-0008-0000-2100-000033020000}"/>
                </a:ext>
              </a:extLst>
            </xdr:cNvPr>
            <xdr:cNvGrpSpPr/>
          </xdr:nvGrpSpPr>
          <xdr:grpSpPr>
            <a:xfrm>
              <a:off x="4126800" y="3760950"/>
              <a:ext cx="2438400" cy="38100"/>
              <a:chOff x="4126800" y="3760950"/>
              <a:chExt cx="2438400" cy="38100"/>
            </a:xfrm>
          </xdr:grpSpPr>
          <xdr:sp macro="" textlink="">
            <xdr:nvSpPr>
              <xdr:cNvPr id="564" name="Shape 564">
                <a:extLst>
                  <a:ext uri="{FF2B5EF4-FFF2-40B4-BE49-F238E27FC236}">
                    <a16:creationId xmlns:a16="http://schemas.microsoft.com/office/drawing/2014/main" id="{00000000-0008-0000-2100-000034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65" name="Shape 565">
                <a:extLst>
                  <a:ext uri="{FF2B5EF4-FFF2-40B4-BE49-F238E27FC236}">
                    <a16:creationId xmlns:a16="http://schemas.microsoft.com/office/drawing/2014/main" id="{00000000-0008-0000-2100-000035020000}"/>
                  </a:ext>
                </a:extLst>
              </xdr:cNvPr>
              <xdr:cNvGrpSpPr/>
            </xdr:nvGrpSpPr>
            <xdr:grpSpPr>
              <a:xfrm>
                <a:off x="4126800" y="3760950"/>
                <a:ext cx="2438400" cy="38100"/>
                <a:chOff x="4126800" y="3775238"/>
                <a:chExt cx="2438400" cy="9525"/>
              </a:xfrm>
            </xdr:grpSpPr>
            <xdr:sp macro="" textlink="">
              <xdr:nvSpPr>
                <xdr:cNvPr id="566" name="Shape 566">
                  <a:extLst>
                    <a:ext uri="{FF2B5EF4-FFF2-40B4-BE49-F238E27FC236}">
                      <a16:creationId xmlns:a16="http://schemas.microsoft.com/office/drawing/2014/main" id="{00000000-0008-0000-2100-000036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67" name="Shape 567">
                  <a:extLst>
                    <a:ext uri="{FF2B5EF4-FFF2-40B4-BE49-F238E27FC236}">
                      <a16:creationId xmlns:a16="http://schemas.microsoft.com/office/drawing/2014/main" id="{00000000-0008-0000-2100-000037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7049750" cy="1076325"/>
    <xdr:pic>
      <xdr:nvPicPr>
        <xdr:cNvPr id="6" name="image5.png">
          <a:extLst>
            <a:ext uri="{FF2B5EF4-FFF2-40B4-BE49-F238E27FC236}">
              <a16:creationId xmlns:a16="http://schemas.microsoft.com/office/drawing/2014/main" id="{00000000-0008-0000-2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19</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2200-000002000000}"/>
            </a:ext>
          </a:extLst>
        </xdr:cNvPr>
        <xdr:cNvGrpSpPr/>
      </xdr:nvGrpSpPr>
      <xdr:grpSpPr>
        <a:xfrm>
          <a:off x="18897600" y="6534150"/>
          <a:ext cx="2438400" cy="38100"/>
          <a:chOff x="4126800" y="3760950"/>
          <a:chExt cx="2438400" cy="38100"/>
        </a:xfrm>
      </xdr:grpSpPr>
      <xdr:grpSp>
        <xdr:nvGrpSpPr>
          <xdr:cNvPr id="568" name="Shape 568">
            <a:extLst>
              <a:ext uri="{FF2B5EF4-FFF2-40B4-BE49-F238E27FC236}">
                <a16:creationId xmlns:a16="http://schemas.microsoft.com/office/drawing/2014/main" id="{00000000-0008-0000-2200-00003802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22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69" name="Shape 569">
              <a:extLst>
                <a:ext uri="{FF2B5EF4-FFF2-40B4-BE49-F238E27FC236}">
                  <a16:creationId xmlns:a16="http://schemas.microsoft.com/office/drawing/2014/main" id="{00000000-0008-0000-2200-000039020000}"/>
                </a:ext>
              </a:extLst>
            </xdr:cNvPr>
            <xdr:cNvGrpSpPr/>
          </xdr:nvGrpSpPr>
          <xdr:grpSpPr>
            <a:xfrm>
              <a:off x="4126800" y="3760950"/>
              <a:ext cx="2438400" cy="38100"/>
              <a:chOff x="4126800" y="3760950"/>
              <a:chExt cx="2438400" cy="38100"/>
            </a:xfrm>
          </xdr:grpSpPr>
          <xdr:sp macro="" textlink="">
            <xdr:nvSpPr>
              <xdr:cNvPr id="570" name="Shape 570">
                <a:extLst>
                  <a:ext uri="{FF2B5EF4-FFF2-40B4-BE49-F238E27FC236}">
                    <a16:creationId xmlns:a16="http://schemas.microsoft.com/office/drawing/2014/main" id="{00000000-0008-0000-2200-00003A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71" name="Shape 571">
                <a:extLst>
                  <a:ext uri="{FF2B5EF4-FFF2-40B4-BE49-F238E27FC236}">
                    <a16:creationId xmlns:a16="http://schemas.microsoft.com/office/drawing/2014/main" id="{00000000-0008-0000-2200-00003B020000}"/>
                  </a:ext>
                </a:extLst>
              </xdr:cNvPr>
              <xdr:cNvGrpSpPr/>
            </xdr:nvGrpSpPr>
            <xdr:grpSpPr>
              <a:xfrm>
                <a:off x="4126800" y="3760950"/>
                <a:ext cx="2438400" cy="38100"/>
                <a:chOff x="4126800" y="3775238"/>
                <a:chExt cx="2438400" cy="9525"/>
              </a:xfrm>
            </xdr:grpSpPr>
            <xdr:sp macro="" textlink="">
              <xdr:nvSpPr>
                <xdr:cNvPr id="572" name="Shape 572">
                  <a:extLst>
                    <a:ext uri="{FF2B5EF4-FFF2-40B4-BE49-F238E27FC236}">
                      <a16:creationId xmlns:a16="http://schemas.microsoft.com/office/drawing/2014/main" id="{00000000-0008-0000-2200-00003C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73" name="Shape 573">
                  <a:extLst>
                    <a:ext uri="{FF2B5EF4-FFF2-40B4-BE49-F238E27FC236}">
                      <a16:creationId xmlns:a16="http://schemas.microsoft.com/office/drawing/2014/main" id="{00000000-0008-0000-2200-00003D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19</xdr:col>
      <xdr:colOff>1085850</xdr:colOff>
      <xdr:row>17</xdr:row>
      <xdr:rowOff>142875</xdr:rowOff>
    </xdr:from>
    <xdr:ext cx="2438400" cy="38100"/>
    <xdr:grpSp>
      <xdr:nvGrpSpPr>
        <xdr:cNvPr id="3" name="Shape 2">
          <a:extLst>
            <a:ext uri="{FF2B5EF4-FFF2-40B4-BE49-F238E27FC236}">
              <a16:creationId xmlns:a16="http://schemas.microsoft.com/office/drawing/2014/main" id="{00000000-0008-0000-2200-000003000000}"/>
            </a:ext>
          </a:extLst>
        </xdr:cNvPr>
        <xdr:cNvGrpSpPr/>
      </xdr:nvGrpSpPr>
      <xdr:grpSpPr>
        <a:xfrm>
          <a:off x="18897600" y="6534150"/>
          <a:ext cx="2438400" cy="38100"/>
          <a:chOff x="4126800" y="3760950"/>
          <a:chExt cx="2438400" cy="38100"/>
        </a:xfrm>
      </xdr:grpSpPr>
      <xdr:grpSp>
        <xdr:nvGrpSpPr>
          <xdr:cNvPr id="574" name="Shape 574">
            <a:extLst>
              <a:ext uri="{FF2B5EF4-FFF2-40B4-BE49-F238E27FC236}">
                <a16:creationId xmlns:a16="http://schemas.microsoft.com/office/drawing/2014/main" id="{00000000-0008-0000-2200-00003E020000}"/>
              </a:ext>
            </a:extLst>
          </xdr:cNvPr>
          <xdr:cNvGrpSpPr/>
        </xdr:nvGrpSpPr>
        <xdr:grpSpPr>
          <a:xfrm>
            <a:off x="4126800" y="3760950"/>
            <a:ext cx="2438400" cy="38100"/>
            <a:chOff x="4126800" y="3760950"/>
            <a:chExt cx="2438400" cy="38100"/>
          </a:xfrm>
        </xdr:grpSpPr>
        <xdr:sp macro="" textlink="">
          <xdr:nvSpPr>
            <xdr:cNvPr id="5" name="Shape 4">
              <a:extLst>
                <a:ext uri="{FF2B5EF4-FFF2-40B4-BE49-F238E27FC236}">
                  <a16:creationId xmlns:a16="http://schemas.microsoft.com/office/drawing/2014/main" id="{00000000-0008-0000-2200-000005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75" name="Shape 575">
              <a:extLst>
                <a:ext uri="{FF2B5EF4-FFF2-40B4-BE49-F238E27FC236}">
                  <a16:creationId xmlns:a16="http://schemas.microsoft.com/office/drawing/2014/main" id="{00000000-0008-0000-2200-00003F020000}"/>
                </a:ext>
              </a:extLst>
            </xdr:cNvPr>
            <xdr:cNvGrpSpPr/>
          </xdr:nvGrpSpPr>
          <xdr:grpSpPr>
            <a:xfrm>
              <a:off x="4126800" y="3760950"/>
              <a:ext cx="2438400" cy="38100"/>
              <a:chOff x="4126800" y="3760950"/>
              <a:chExt cx="2438400" cy="38100"/>
            </a:xfrm>
          </xdr:grpSpPr>
          <xdr:sp macro="" textlink="">
            <xdr:nvSpPr>
              <xdr:cNvPr id="576" name="Shape 576">
                <a:extLst>
                  <a:ext uri="{FF2B5EF4-FFF2-40B4-BE49-F238E27FC236}">
                    <a16:creationId xmlns:a16="http://schemas.microsoft.com/office/drawing/2014/main" id="{00000000-0008-0000-2200-000040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77" name="Shape 577">
                <a:extLst>
                  <a:ext uri="{FF2B5EF4-FFF2-40B4-BE49-F238E27FC236}">
                    <a16:creationId xmlns:a16="http://schemas.microsoft.com/office/drawing/2014/main" id="{00000000-0008-0000-2200-000041020000}"/>
                  </a:ext>
                </a:extLst>
              </xdr:cNvPr>
              <xdr:cNvGrpSpPr/>
            </xdr:nvGrpSpPr>
            <xdr:grpSpPr>
              <a:xfrm>
                <a:off x="4126800" y="3760950"/>
                <a:ext cx="2438400" cy="38100"/>
                <a:chOff x="4126800" y="3775238"/>
                <a:chExt cx="2438400" cy="9525"/>
              </a:xfrm>
            </xdr:grpSpPr>
            <xdr:sp macro="" textlink="">
              <xdr:nvSpPr>
                <xdr:cNvPr id="578" name="Shape 578">
                  <a:extLst>
                    <a:ext uri="{FF2B5EF4-FFF2-40B4-BE49-F238E27FC236}">
                      <a16:creationId xmlns:a16="http://schemas.microsoft.com/office/drawing/2014/main" id="{00000000-0008-0000-2200-000042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79" name="Shape 579">
                  <a:extLst>
                    <a:ext uri="{FF2B5EF4-FFF2-40B4-BE49-F238E27FC236}">
                      <a16:creationId xmlns:a16="http://schemas.microsoft.com/office/drawing/2014/main" id="{00000000-0008-0000-2200-000043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9002375" cy="1019175"/>
    <xdr:pic>
      <xdr:nvPicPr>
        <xdr:cNvPr id="6" name="image6.png">
          <a:extLst>
            <a:ext uri="{FF2B5EF4-FFF2-40B4-BE49-F238E27FC236}">
              <a16:creationId xmlns:a16="http://schemas.microsoft.com/office/drawing/2014/main" id="{00000000-0008-0000-2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9392900" cy="1019175"/>
    <xdr:pic>
      <xdr:nvPicPr>
        <xdr:cNvPr id="7" name="image5.png">
          <a:extLst>
            <a:ext uri="{FF2B5EF4-FFF2-40B4-BE49-F238E27FC236}">
              <a16:creationId xmlns:a16="http://schemas.microsoft.com/office/drawing/2014/main" id="{00000000-0008-0000-22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7</xdr:col>
      <xdr:colOff>28575</xdr:colOff>
      <xdr:row>34</xdr:row>
      <xdr:rowOff>133350</xdr:rowOff>
    </xdr:from>
    <xdr:ext cx="6743700" cy="3019425"/>
    <xdr:graphicFrame macro="">
      <xdr:nvGraphicFramePr>
        <xdr:cNvPr id="999755150" name="Chart 31">
          <a:extLst>
            <a:ext uri="{FF2B5EF4-FFF2-40B4-BE49-F238E27FC236}">
              <a16:creationId xmlns:a16="http://schemas.microsoft.com/office/drawing/2014/main" id="{00000000-0008-0000-2300-00008E0D97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2300-000002000000}"/>
            </a:ext>
          </a:extLst>
        </xdr:cNvPr>
        <xdr:cNvGrpSpPr/>
      </xdr:nvGrpSpPr>
      <xdr:grpSpPr>
        <a:xfrm>
          <a:off x="15773400" y="6638925"/>
          <a:ext cx="2438400" cy="38100"/>
          <a:chOff x="4126800" y="3760950"/>
          <a:chExt cx="2438400" cy="38100"/>
        </a:xfrm>
      </xdr:grpSpPr>
      <xdr:grpSp>
        <xdr:nvGrpSpPr>
          <xdr:cNvPr id="580" name="Shape 580">
            <a:extLst>
              <a:ext uri="{FF2B5EF4-FFF2-40B4-BE49-F238E27FC236}">
                <a16:creationId xmlns:a16="http://schemas.microsoft.com/office/drawing/2014/main" id="{00000000-0008-0000-2300-00004402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23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81" name="Shape 581">
              <a:extLst>
                <a:ext uri="{FF2B5EF4-FFF2-40B4-BE49-F238E27FC236}">
                  <a16:creationId xmlns:a16="http://schemas.microsoft.com/office/drawing/2014/main" id="{00000000-0008-0000-2300-000045020000}"/>
                </a:ext>
              </a:extLst>
            </xdr:cNvPr>
            <xdr:cNvGrpSpPr/>
          </xdr:nvGrpSpPr>
          <xdr:grpSpPr>
            <a:xfrm>
              <a:off x="4126800" y="3760950"/>
              <a:ext cx="2438400" cy="38100"/>
              <a:chOff x="4126800" y="3760950"/>
              <a:chExt cx="2438400" cy="38100"/>
            </a:xfrm>
          </xdr:grpSpPr>
          <xdr:sp macro="" textlink="">
            <xdr:nvSpPr>
              <xdr:cNvPr id="582" name="Shape 582">
                <a:extLst>
                  <a:ext uri="{FF2B5EF4-FFF2-40B4-BE49-F238E27FC236}">
                    <a16:creationId xmlns:a16="http://schemas.microsoft.com/office/drawing/2014/main" id="{00000000-0008-0000-2300-000046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83" name="Shape 583">
                <a:extLst>
                  <a:ext uri="{FF2B5EF4-FFF2-40B4-BE49-F238E27FC236}">
                    <a16:creationId xmlns:a16="http://schemas.microsoft.com/office/drawing/2014/main" id="{00000000-0008-0000-2300-000047020000}"/>
                  </a:ext>
                </a:extLst>
              </xdr:cNvPr>
              <xdr:cNvGrpSpPr/>
            </xdr:nvGrpSpPr>
            <xdr:grpSpPr>
              <a:xfrm>
                <a:off x="4126800" y="3760950"/>
                <a:ext cx="2438400" cy="38100"/>
                <a:chOff x="4126800" y="3775238"/>
                <a:chExt cx="2438400" cy="9525"/>
              </a:xfrm>
            </xdr:grpSpPr>
            <xdr:sp macro="" textlink="">
              <xdr:nvSpPr>
                <xdr:cNvPr id="584" name="Shape 584">
                  <a:extLst>
                    <a:ext uri="{FF2B5EF4-FFF2-40B4-BE49-F238E27FC236}">
                      <a16:creationId xmlns:a16="http://schemas.microsoft.com/office/drawing/2014/main" id="{00000000-0008-0000-2300-000048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85" name="Shape 585">
                  <a:extLst>
                    <a:ext uri="{FF2B5EF4-FFF2-40B4-BE49-F238E27FC236}">
                      <a16:creationId xmlns:a16="http://schemas.microsoft.com/office/drawing/2014/main" id="{00000000-0008-0000-2300-000049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2438400" cy="38100"/>
    <xdr:grpSp>
      <xdr:nvGrpSpPr>
        <xdr:cNvPr id="3" name="Shape 2">
          <a:extLst>
            <a:ext uri="{FF2B5EF4-FFF2-40B4-BE49-F238E27FC236}">
              <a16:creationId xmlns:a16="http://schemas.microsoft.com/office/drawing/2014/main" id="{00000000-0008-0000-2300-000003000000}"/>
            </a:ext>
          </a:extLst>
        </xdr:cNvPr>
        <xdr:cNvGrpSpPr/>
      </xdr:nvGrpSpPr>
      <xdr:grpSpPr>
        <a:xfrm>
          <a:off x="15773400" y="6638925"/>
          <a:ext cx="2438400" cy="38100"/>
          <a:chOff x="4126800" y="3760950"/>
          <a:chExt cx="2438400" cy="38100"/>
        </a:xfrm>
      </xdr:grpSpPr>
      <xdr:grpSp>
        <xdr:nvGrpSpPr>
          <xdr:cNvPr id="586" name="Shape 586">
            <a:extLst>
              <a:ext uri="{FF2B5EF4-FFF2-40B4-BE49-F238E27FC236}">
                <a16:creationId xmlns:a16="http://schemas.microsoft.com/office/drawing/2014/main" id="{00000000-0008-0000-2300-00004A020000}"/>
              </a:ext>
            </a:extLst>
          </xdr:cNvPr>
          <xdr:cNvGrpSpPr/>
        </xdr:nvGrpSpPr>
        <xdr:grpSpPr>
          <a:xfrm>
            <a:off x="4126800" y="3760950"/>
            <a:ext cx="2438400" cy="38100"/>
            <a:chOff x="4126800" y="3760950"/>
            <a:chExt cx="2438400" cy="38100"/>
          </a:xfrm>
        </xdr:grpSpPr>
        <xdr:sp macro="" textlink="">
          <xdr:nvSpPr>
            <xdr:cNvPr id="5" name="Shape 4">
              <a:extLst>
                <a:ext uri="{FF2B5EF4-FFF2-40B4-BE49-F238E27FC236}">
                  <a16:creationId xmlns:a16="http://schemas.microsoft.com/office/drawing/2014/main" id="{00000000-0008-0000-2300-000005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87" name="Shape 587">
              <a:extLst>
                <a:ext uri="{FF2B5EF4-FFF2-40B4-BE49-F238E27FC236}">
                  <a16:creationId xmlns:a16="http://schemas.microsoft.com/office/drawing/2014/main" id="{00000000-0008-0000-2300-00004B020000}"/>
                </a:ext>
              </a:extLst>
            </xdr:cNvPr>
            <xdr:cNvGrpSpPr/>
          </xdr:nvGrpSpPr>
          <xdr:grpSpPr>
            <a:xfrm>
              <a:off x="4126800" y="3760950"/>
              <a:ext cx="2438400" cy="38100"/>
              <a:chOff x="4126800" y="3760950"/>
              <a:chExt cx="2438400" cy="38100"/>
            </a:xfrm>
          </xdr:grpSpPr>
          <xdr:sp macro="" textlink="">
            <xdr:nvSpPr>
              <xdr:cNvPr id="588" name="Shape 588">
                <a:extLst>
                  <a:ext uri="{FF2B5EF4-FFF2-40B4-BE49-F238E27FC236}">
                    <a16:creationId xmlns:a16="http://schemas.microsoft.com/office/drawing/2014/main" id="{00000000-0008-0000-2300-00004C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89" name="Shape 589">
                <a:extLst>
                  <a:ext uri="{FF2B5EF4-FFF2-40B4-BE49-F238E27FC236}">
                    <a16:creationId xmlns:a16="http://schemas.microsoft.com/office/drawing/2014/main" id="{00000000-0008-0000-2300-00004D020000}"/>
                  </a:ext>
                </a:extLst>
              </xdr:cNvPr>
              <xdr:cNvGrpSpPr/>
            </xdr:nvGrpSpPr>
            <xdr:grpSpPr>
              <a:xfrm>
                <a:off x="4126800" y="3760950"/>
                <a:ext cx="2438400" cy="38100"/>
                <a:chOff x="4126800" y="3775238"/>
                <a:chExt cx="2438400" cy="9525"/>
              </a:xfrm>
            </xdr:grpSpPr>
            <xdr:sp macro="" textlink="">
              <xdr:nvSpPr>
                <xdr:cNvPr id="590" name="Shape 590">
                  <a:extLst>
                    <a:ext uri="{FF2B5EF4-FFF2-40B4-BE49-F238E27FC236}">
                      <a16:creationId xmlns:a16="http://schemas.microsoft.com/office/drawing/2014/main" id="{00000000-0008-0000-2300-00004E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91" name="Shape 591">
                  <a:extLst>
                    <a:ext uri="{FF2B5EF4-FFF2-40B4-BE49-F238E27FC236}">
                      <a16:creationId xmlns:a16="http://schemas.microsoft.com/office/drawing/2014/main" id="{00000000-0008-0000-2300-00004F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611475" cy="933450"/>
    <xdr:pic>
      <xdr:nvPicPr>
        <xdr:cNvPr id="6" name="image4.png">
          <a:extLst>
            <a:ext uri="{FF2B5EF4-FFF2-40B4-BE49-F238E27FC236}">
              <a16:creationId xmlns:a16="http://schemas.microsoft.com/office/drawing/2014/main" id="{00000000-0008-0000-23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7</xdr:col>
      <xdr:colOff>200025</xdr:colOff>
      <xdr:row>33</xdr:row>
      <xdr:rowOff>180975</xdr:rowOff>
    </xdr:from>
    <xdr:ext cx="5876925" cy="2162175"/>
    <xdr:graphicFrame macro="">
      <xdr:nvGraphicFramePr>
        <xdr:cNvPr id="305852189" name="Chart 32" descr="Chart 0">
          <a:extLst>
            <a:ext uri="{FF2B5EF4-FFF2-40B4-BE49-F238E27FC236}">
              <a16:creationId xmlns:a16="http://schemas.microsoft.com/office/drawing/2014/main" id="{00000000-0008-0000-2400-00001DEF3A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952625" cy="38100"/>
    <xdr:grpSp>
      <xdr:nvGrpSpPr>
        <xdr:cNvPr id="2" name="Shape 2">
          <a:extLst>
            <a:ext uri="{FF2B5EF4-FFF2-40B4-BE49-F238E27FC236}">
              <a16:creationId xmlns:a16="http://schemas.microsoft.com/office/drawing/2014/main" id="{00000000-0008-0000-2400-000002000000}"/>
            </a:ext>
          </a:extLst>
        </xdr:cNvPr>
        <xdr:cNvGrpSpPr/>
      </xdr:nvGrpSpPr>
      <xdr:grpSpPr>
        <a:xfrm>
          <a:off x="15782925" y="6886575"/>
          <a:ext cx="1952625" cy="38100"/>
          <a:chOff x="4369688" y="3760950"/>
          <a:chExt cx="1952625" cy="38100"/>
        </a:xfrm>
      </xdr:grpSpPr>
      <xdr:grpSp>
        <xdr:nvGrpSpPr>
          <xdr:cNvPr id="592" name="Shape 592">
            <a:extLst>
              <a:ext uri="{FF2B5EF4-FFF2-40B4-BE49-F238E27FC236}">
                <a16:creationId xmlns:a16="http://schemas.microsoft.com/office/drawing/2014/main" id="{00000000-0008-0000-2400-00005002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24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93" name="Shape 593">
              <a:extLst>
                <a:ext uri="{FF2B5EF4-FFF2-40B4-BE49-F238E27FC236}">
                  <a16:creationId xmlns:a16="http://schemas.microsoft.com/office/drawing/2014/main" id="{00000000-0008-0000-2400-000051020000}"/>
                </a:ext>
              </a:extLst>
            </xdr:cNvPr>
            <xdr:cNvGrpSpPr/>
          </xdr:nvGrpSpPr>
          <xdr:grpSpPr>
            <a:xfrm>
              <a:off x="4369688" y="3760950"/>
              <a:ext cx="1952625" cy="38100"/>
              <a:chOff x="4369688" y="3760950"/>
              <a:chExt cx="1952625" cy="38100"/>
            </a:xfrm>
          </xdr:grpSpPr>
          <xdr:sp macro="" textlink="">
            <xdr:nvSpPr>
              <xdr:cNvPr id="594" name="Shape 594">
                <a:extLst>
                  <a:ext uri="{FF2B5EF4-FFF2-40B4-BE49-F238E27FC236}">
                    <a16:creationId xmlns:a16="http://schemas.microsoft.com/office/drawing/2014/main" id="{00000000-0008-0000-2400-000052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95" name="Shape 595">
                <a:extLst>
                  <a:ext uri="{FF2B5EF4-FFF2-40B4-BE49-F238E27FC236}">
                    <a16:creationId xmlns:a16="http://schemas.microsoft.com/office/drawing/2014/main" id="{00000000-0008-0000-2400-000053020000}"/>
                  </a:ext>
                </a:extLst>
              </xdr:cNvPr>
              <xdr:cNvGrpSpPr/>
            </xdr:nvGrpSpPr>
            <xdr:grpSpPr>
              <a:xfrm>
                <a:off x="4369688" y="3760950"/>
                <a:ext cx="1952625" cy="38100"/>
                <a:chOff x="4369688" y="3775238"/>
                <a:chExt cx="1952625" cy="9525"/>
              </a:xfrm>
            </xdr:grpSpPr>
            <xdr:sp macro="" textlink="">
              <xdr:nvSpPr>
                <xdr:cNvPr id="596" name="Shape 596">
                  <a:extLst>
                    <a:ext uri="{FF2B5EF4-FFF2-40B4-BE49-F238E27FC236}">
                      <a16:creationId xmlns:a16="http://schemas.microsoft.com/office/drawing/2014/main" id="{00000000-0008-0000-2400-000054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97" name="Shape 597">
                  <a:extLst>
                    <a:ext uri="{FF2B5EF4-FFF2-40B4-BE49-F238E27FC236}">
                      <a16:creationId xmlns:a16="http://schemas.microsoft.com/office/drawing/2014/main" id="{00000000-0008-0000-2400-000055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2400-000003000000}"/>
            </a:ext>
          </a:extLst>
        </xdr:cNvPr>
        <xdr:cNvGrpSpPr/>
      </xdr:nvGrpSpPr>
      <xdr:grpSpPr>
        <a:xfrm>
          <a:off x="15782925" y="6886575"/>
          <a:ext cx="1952625" cy="38100"/>
          <a:chOff x="4369688" y="3760950"/>
          <a:chExt cx="1952625" cy="38100"/>
        </a:xfrm>
      </xdr:grpSpPr>
      <xdr:grpSp>
        <xdr:nvGrpSpPr>
          <xdr:cNvPr id="598" name="Shape 598">
            <a:extLst>
              <a:ext uri="{FF2B5EF4-FFF2-40B4-BE49-F238E27FC236}">
                <a16:creationId xmlns:a16="http://schemas.microsoft.com/office/drawing/2014/main" id="{00000000-0008-0000-2400-00005602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24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99" name="Shape 599">
              <a:extLst>
                <a:ext uri="{FF2B5EF4-FFF2-40B4-BE49-F238E27FC236}">
                  <a16:creationId xmlns:a16="http://schemas.microsoft.com/office/drawing/2014/main" id="{00000000-0008-0000-2400-000057020000}"/>
                </a:ext>
              </a:extLst>
            </xdr:cNvPr>
            <xdr:cNvGrpSpPr/>
          </xdr:nvGrpSpPr>
          <xdr:grpSpPr>
            <a:xfrm>
              <a:off x="4369688" y="3760950"/>
              <a:ext cx="1952625" cy="38100"/>
              <a:chOff x="4369688" y="3775238"/>
              <a:chExt cx="1952625" cy="9525"/>
            </a:xfrm>
          </xdr:grpSpPr>
          <xdr:sp macro="" textlink="">
            <xdr:nvSpPr>
              <xdr:cNvPr id="600" name="Shape 600">
                <a:extLst>
                  <a:ext uri="{FF2B5EF4-FFF2-40B4-BE49-F238E27FC236}">
                    <a16:creationId xmlns:a16="http://schemas.microsoft.com/office/drawing/2014/main" id="{00000000-0008-0000-2400-000058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01" name="Shape 601">
                <a:extLst>
                  <a:ext uri="{FF2B5EF4-FFF2-40B4-BE49-F238E27FC236}">
                    <a16:creationId xmlns:a16="http://schemas.microsoft.com/office/drawing/2014/main" id="{00000000-0008-0000-2400-000059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clientData fLocksWithSheet="0"/>
  </xdr:oneCellAnchor>
  <xdr:oneCellAnchor>
    <xdr:from>
      <xdr:col>0</xdr:col>
      <xdr:colOff>0</xdr:colOff>
      <xdr:row>0</xdr:row>
      <xdr:rowOff>0</xdr:rowOff>
    </xdr:from>
    <xdr:ext cx="14354175" cy="914400"/>
    <xdr:pic>
      <xdr:nvPicPr>
        <xdr:cNvPr id="6" name="image4.png">
          <a:extLst>
            <a:ext uri="{FF2B5EF4-FFF2-40B4-BE49-F238E27FC236}">
              <a16:creationId xmlns:a16="http://schemas.microsoft.com/office/drawing/2014/main" id="{00000000-0008-0000-2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9</xdr:col>
      <xdr:colOff>190500</xdr:colOff>
      <xdr:row>33</xdr:row>
      <xdr:rowOff>47625</xdr:rowOff>
    </xdr:from>
    <xdr:ext cx="4505325" cy="2419350"/>
    <xdr:graphicFrame macro="">
      <xdr:nvGraphicFramePr>
        <xdr:cNvPr id="721436578" name="Chart 33" descr="Chart 0">
          <a:extLst>
            <a:ext uri="{FF2B5EF4-FFF2-40B4-BE49-F238E27FC236}">
              <a16:creationId xmlns:a16="http://schemas.microsoft.com/office/drawing/2014/main" id="{00000000-0008-0000-2500-0000A23F00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952625" cy="38100"/>
    <xdr:grpSp>
      <xdr:nvGrpSpPr>
        <xdr:cNvPr id="2" name="Shape 2">
          <a:extLst>
            <a:ext uri="{FF2B5EF4-FFF2-40B4-BE49-F238E27FC236}">
              <a16:creationId xmlns:a16="http://schemas.microsoft.com/office/drawing/2014/main" id="{00000000-0008-0000-2500-000002000000}"/>
            </a:ext>
          </a:extLst>
        </xdr:cNvPr>
        <xdr:cNvGrpSpPr/>
      </xdr:nvGrpSpPr>
      <xdr:grpSpPr>
        <a:xfrm>
          <a:off x="15354300" y="7391400"/>
          <a:ext cx="1952625" cy="38100"/>
          <a:chOff x="4369688" y="3760950"/>
          <a:chExt cx="1952625" cy="38100"/>
        </a:xfrm>
      </xdr:grpSpPr>
      <xdr:grpSp>
        <xdr:nvGrpSpPr>
          <xdr:cNvPr id="602" name="Shape 602">
            <a:extLst>
              <a:ext uri="{FF2B5EF4-FFF2-40B4-BE49-F238E27FC236}">
                <a16:creationId xmlns:a16="http://schemas.microsoft.com/office/drawing/2014/main" id="{00000000-0008-0000-2500-00005A02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25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03" name="Shape 603">
              <a:extLst>
                <a:ext uri="{FF2B5EF4-FFF2-40B4-BE49-F238E27FC236}">
                  <a16:creationId xmlns:a16="http://schemas.microsoft.com/office/drawing/2014/main" id="{00000000-0008-0000-2500-00005B020000}"/>
                </a:ext>
              </a:extLst>
            </xdr:cNvPr>
            <xdr:cNvGrpSpPr/>
          </xdr:nvGrpSpPr>
          <xdr:grpSpPr>
            <a:xfrm>
              <a:off x="4369688" y="3760950"/>
              <a:ext cx="1952625" cy="38100"/>
              <a:chOff x="4369688" y="3760950"/>
              <a:chExt cx="1952625" cy="38100"/>
            </a:xfrm>
          </xdr:grpSpPr>
          <xdr:sp macro="" textlink="">
            <xdr:nvSpPr>
              <xdr:cNvPr id="604" name="Shape 604">
                <a:extLst>
                  <a:ext uri="{FF2B5EF4-FFF2-40B4-BE49-F238E27FC236}">
                    <a16:creationId xmlns:a16="http://schemas.microsoft.com/office/drawing/2014/main" id="{00000000-0008-0000-2500-00005C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05" name="Shape 605">
                <a:extLst>
                  <a:ext uri="{FF2B5EF4-FFF2-40B4-BE49-F238E27FC236}">
                    <a16:creationId xmlns:a16="http://schemas.microsoft.com/office/drawing/2014/main" id="{00000000-0008-0000-2500-00005D020000}"/>
                  </a:ext>
                </a:extLst>
              </xdr:cNvPr>
              <xdr:cNvGrpSpPr/>
            </xdr:nvGrpSpPr>
            <xdr:grpSpPr>
              <a:xfrm>
                <a:off x="4369688" y="3760950"/>
                <a:ext cx="1952625" cy="38100"/>
                <a:chOff x="4369688" y="3775238"/>
                <a:chExt cx="1952625" cy="9525"/>
              </a:xfrm>
            </xdr:grpSpPr>
            <xdr:sp macro="" textlink="">
              <xdr:nvSpPr>
                <xdr:cNvPr id="606" name="Shape 606">
                  <a:extLst>
                    <a:ext uri="{FF2B5EF4-FFF2-40B4-BE49-F238E27FC236}">
                      <a16:creationId xmlns:a16="http://schemas.microsoft.com/office/drawing/2014/main" id="{00000000-0008-0000-2500-00005E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07" name="Shape 607">
                  <a:extLst>
                    <a:ext uri="{FF2B5EF4-FFF2-40B4-BE49-F238E27FC236}">
                      <a16:creationId xmlns:a16="http://schemas.microsoft.com/office/drawing/2014/main" id="{00000000-0008-0000-2500-00005F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2500-000003000000}"/>
            </a:ext>
          </a:extLst>
        </xdr:cNvPr>
        <xdr:cNvGrpSpPr/>
      </xdr:nvGrpSpPr>
      <xdr:grpSpPr>
        <a:xfrm>
          <a:off x="15354300" y="7391400"/>
          <a:ext cx="1952625" cy="38100"/>
          <a:chOff x="4369688" y="3760950"/>
          <a:chExt cx="1952625" cy="38100"/>
        </a:xfrm>
      </xdr:grpSpPr>
      <xdr:grpSp>
        <xdr:nvGrpSpPr>
          <xdr:cNvPr id="608" name="Shape 608">
            <a:extLst>
              <a:ext uri="{FF2B5EF4-FFF2-40B4-BE49-F238E27FC236}">
                <a16:creationId xmlns:a16="http://schemas.microsoft.com/office/drawing/2014/main" id="{00000000-0008-0000-2500-00006002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25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09" name="Shape 609">
              <a:extLst>
                <a:ext uri="{FF2B5EF4-FFF2-40B4-BE49-F238E27FC236}">
                  <a16:creationId xmlns:a16="http://schemas.microsoft.com/office/drawing/2014/main" id="{00000000-0008-0000-2500-000061020000}"/>
                </a:ext>
              </a:extLst>
            </xdr:cNvPr>
            <xdr:cNvGrpSpPr/>
          </xdr:nvGrpSpPr>
          <xdr:grpSpPr>
            <a:xfrm>
              <a:off x="4369688" y="3760950"/>
              <a:ext cx="1952625" cy="38100"/>
              <a:chOff x="4369688" y="3775238"/>
              <a:chExt cx="1952625" cy="9525"/>
            </a:xfrm>
          </xdr:grpSpPr>
          <xdr:sp macro="" textlink="">
            <xdr:nvSpPr>
              <xdr:cNvPr id="610" name="Shape 610">
                <a:extLst>
                  <a:ext uri="{FF2B5EF4-FFF2-40B4-BE49-F238E27FC236}">
                    <a16:creationId xmlns:a16="http://schemas.microsoft.com/office/drawing/2014/main" id="{00000000-0008-0000-2500-000062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11" name="Shape 611">
                <a:extLst>
                  <a:ext uri="{FF2B5EF4-FFF2-40B4-BE49-F238E27FC236}">
                    <a16:creationId xmlns:a16="http://schemas.microsoft.com/office/drawing/2014/main" id="{00000000-0008-0000-2500-000063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clientData fLocksWithSheet="0"/>
  </xdr:oneCellAnchor>
  <xdr:oneCellAnchor>
    <xdr:from>
      <xdr:col>0</xdr:col>
      <xdr:colOff>0</xdr:colOff>
      <xdr:row>0</xdr:row>
      <xdr:rowOff>0</xdr:rowOff>
    </xdr:from>
    <xdr:ext cx="13515975" cy="847725"/>
    <xdr:pic>
      <xdr:nvPicPr>
        <xdr:cNvPr id="6" name="image4.png">
          <a:extLst>
            <a:ext uri="{FF2B5EF4-FFF2-40B4-BE49-F238E27FC236}">
              <a16:creationId xmlns:a16="http://schemas.microsoft.com/office/drawing/2014/main" id="{00000000-0008-0000-2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8</xdr:col>
      <xdr:colOff>428625</xdr:colOff>
      <xdr:row>33</xdr:row>
      <xdr:rowOff>47625</xdr:rowOff>
    </xdr:from>
    <xdr:ext cx="4495800" cy="1819275"/>
    <xdr:graphicFrame macro="">
      <xdr:nvGraphicFramePr>
        <xdr:cNvPr id="1775900864" name="Chart 34" descr="Chart 0">
          <a:extLst>
            <a:ext uri="{FF2B5EF4-FFF2-40B4-BE49-F238E27FC236}">
              <a16:creationId xmlns:a16="http://schemas.microsoft.com/office/drawing/2014/main" id="{00000000-0008-0000-2600-0000C018D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952625" cy="38100"/>
    <xdr:grpSp>
      <xdr:nvGrpSpPr>
        <xdr:cNvPr id="2" name="Shape 2">
          <a:extLst>
            <a:ext uri="{FF2B5EF4-FFF2-40B4-BE49-F238E27FC236}">
              <a16:creationId xmlns:a16="http://schemas.microsoft.com/office/drawing/2014/main" id="{00000000-0008-0000-2600-000002000000}"/>
            </a:ext>
          </a:extLst>
        </xdr:cNvPr>
        <xdr:cNvGrpSpPr/>
      </xdr:nvGrpSpPr>
      <xdr:grpSpPr>
        <a:xfrm>
          <a:off x="15354300" y="7972425"/>
          <a:ext cx="1952625" cy="38100"/>
          <a:chOff x="4369688" y="3760950"/>
          <a:chExt cx="1952625" cy="38100"/>
        </a:xfrm>
      </xdr:grpSpPr>
      <xdr:grpSp>
        <xdr:nvGrpSpPr>
          <xdr:cNvPr id="612" name="Shape 612">
            <a:extLst>
              <a:ext uri="{FF2B5EF4-FFF2-40B4-BE49-F238E27FC236}">
                <a16:creationId xmlns:a16="http://schemas.microsoft.com/office/drawing/2014/main" id="{00000000-0008-0000-2600-00006402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26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3" name="Shape 613">
              <a:extLst>
                <a:ext uri="{FF2B5EF4-FFF2-40B4-BE49-F238E27FC236}">
                  <a16:creationId xmlns:a16="http://schemas.microsoft.com/office/drawing/2014/main" id="{00000000-0008-0000-2600-000065020000}"/>
                </a:ext>
              </a:extLst>
            </xdr:cNvPr>
            <xdr:cNvGrpSpPr/>
          </xdr:nvGrpSpPr>
          <xdr:grpSpPr>
            <a:xfrm>
              <a:off x="4369688" y="3760950"/>
              <a:ext cx="1952625" cy="38100"/>
              <a:chOff x="4369688" y="3760950"/>
              <a:chExt cx="1952625" cy="38100"/>
            </a:xfrm>
          </xdr:grpSpPr>
          <xdr:sp macro="" textlink="">
            <xdr:nvSpPr>
              <xdr:cNvPr id="614" name="Shape 614">
                <a:extLst>
                  <a:ext uri="{FF2B5EF4-FFF2-40B4-BE49-F238E27FC236}">
                    <a16:creationId xmlns:a16="http://schemas.microsoft.com/office/drawing/2014/main" id="{00000000-0008-0000-2600-000066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15" name="Shape 615">
                <a:extLst>
                  <a:ext uri="{FF2B5EF4-FFF2-40B4-BE49-F238E27FC236}">
                    <a16:creationId xmlns:a16="http://schemas.microsoft.com/office/drawing/2014/main" id="{00000000-0008-0000-2600-000067020000}"/>
                  </a:ext>
                </a:extLst>
              </xdr:cNvPr>
              <xdr:cNvGrpSpPr/>
            </xdr:nvGrpSpPr>
            <xdr:grpSpPr>
              <a:xfrm>
                <a:off x="4369688" y="3760950"/>
                <a:ext cx="1952625" cy="38100"/>
                <a:chOff x="4369688" y="3775238"/>
                <a:chExt cx="1952625" cy="9525"/>
              </a:xfrm>
            </xdr:grpSpPr>
            <xdr:sp macro="" textlink="">
              <xdr:nvSpPr>
                <xdr:cNvPr id="616" name="Shape 616">
                  <a:extLst>
                    <a:ext uri="{FF2B5EF4-FFF2-40B4-BE49-F238E27FC236}">
                      <a16:creationId xmlns:a16="http://schemas.microsoft.com/office/drawing/2014/main" id="{00000000-0008-0000-2600-000068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17" name="Shape 617">
                  <a:extLst>
                    <a:ext uri="{FF2B5EF4-FFF2-40B4-BE49-F238E27FC236}">
                      <a16:creationId xmlns:a16="http://schemas.microsoft.com/office/drawing/2014/main" id="{00000000-0008-0000-2600-000069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38100</xdr:colOff>
      <xdr:row>0</xdr:row>
      <xdr:rowOff>38100</xdr:rowOff>
    </xdr:from>
    <xdr:ext cx="13487400" cy="847725"/>
    <xdr:pic>
      <xdr:nvPicPr>
        <xdr:cNvPr id="3" name="image4.png">
          <a:extLst>
            <a:ext uri="{FF2B5EF4-FFF2-40B4-BE49-F238E27FC236}">
              <a16:creationId xmlns:a16="http://schemas.microsoft.com/office/drawing/2014/main" id="{00000000-0008-0000-2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17</xdr:col>
      <xdr:colOff>828675</xdr:colOff>
      <xdr:row>11</xdr:row>
      <xdr:rowOff>76200</xdr:rowOff>
    </xdr:from>
    <xdr:ext cx="0" cy="295275"/>
    <xdr:graphicFrame macro="">
      <xdr:nvGraphicFramePr>
        <xdr:cNvPr id="726256188" name="Chart 4" descr="Chart 0">
          <a:extLst>
            <a:ext uri="{FF2B5EF4-FFF2-40B4-BE49-F238E27FC236}">
              <a16:creationId xmlns:a16="http://schemas.microsoft.com/office/drawing/2014/main" id="{00000000-0008-0000-0300-00003CCA49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200025</xdr:colOff>
      <xdr:row>33</xdr:row>
      <xdr:rowOff>76200</xdr:rowOff>
    </xdr:from>
    <xdr:ext cx="4953000" cy="1876425"/>
    <xdr:graphicFrame macro="">
      <xdr:nvGraphicFramePr>
        <xdr:cNvPr id="1048471691" name="Chart 5">
          <a:extLst>
            <a:ext uri="{FF2B5EF4-FFF2-40B4-BE49-F238E27FC236}">
              <a16:creationId xmlns:a16="http://schemas.microsoft.com/office/drawing/2014/main" id="{00000000-0008-0000-0300-00008B687E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0</xdr:colOff>
      <xdr:row>17</xdr:row>
      <xdr:rowOff>142875</xdr:rowOff>
    </xdr:from>
    <xdr:ext cx="1619250" cy="38100"/>
    <xdr:grpSp>
      <xdr:nvGrpSpPr>
        <xdr:cNvPr id="2" name="Shape 2">
          <a:extLst>
            <a:ext uri="{FF2B5EF4-FFF2-40B4-BE49-F238E27FC236}">
              <a16:creationId xmlns:a16="http://schemas.microsoft.com/office/drawing/2014/main" id="{00000000-0008-0000-0300-000002000000}"/>
            </a:ext>
          </a:extLst>
        </xdr:cNvPr>
        <xdr:cNvGrpSpPr/>
      </xdr:nvGrpSpPr>
      <xdr:grpSpPr>
        <a:xfrm>
          <a:off x="14420850" y="6534150"/>
          <a:ext cx="1619250" cy="38100"/>
          <a:chOff x="4536375" y="3760950"/>
          <a:chExt cx="1619250" cy="38100"/>
        </a:xfrm>
      </xdr:grpSpPr>
      <xdr:grpSp>
        <xdr:nvGrpSpPr>
          <xdr:cNvPr id="88" name="Shape 88">
            <a:extLst>
              <a:ext uri="{FF2B5EF4-FFF2-40B4-BE49-F238E27FC236}">
                <a16:creationId xmlns:a16="http://schemas.microsoft.com/office/drawing/2014/main" id="{00000000-0008-0000-0300-000058000000}"/>
              </a:ext>
            </a:extLst>
          </xdr:cNvPr>
          <xdr:cNvGrpSpPr/>
        </xdr:nvGrpSpPr>
        <xdr:grpSpPr>
          <a:xfrm>
            <a:off x="4536375" y="3760950"/>
            <a:ext cx="1619250" cy="38100"/>
            <a:chOff x="4536375" y="3760950"/>
            <a:chExt cx="1619250" cy="38100"/>
          </a:xfrm>
        </xdr:grpSpPr>
        <xdr:sp macro="" textlink="">
          <xdr:nvSpPr>
            <xdr:cNvPr id="4" name="Shape 4">
              <a:extLst>
                <a:ext uri="{FF2B5EF4-FFF2-40B4-BE49-F238E27FC236}">
                  <a16:creationId xmlns:a16="http://schemas.microsoft.com/office/drawing/2014/main" id="{00000000-0008-0000-0300-000004000000}"/>
                </a:ext>
              </a:extLst>
            </xdr:cNvPr>
            <xdr:cNvSpPr/>
          </xdr:nvSpPr>
          <xdr:spPr>
            <a:xfrm>
              <a:off x="4536375" y="3760950"/>
              <a:ext cx="1619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9" name="Shape 89">
              <a:extLst>
                <a:ext uri="{FF2B5EF4-FFF2-40B4-BE49-F238E27FC236}">
                  <a16:creationId xmlns:a16="http://schemas.microsoft.com/office/drawing/2014/main" id="{00000000-0008-0000-0300-000059000000}"/>
                </a:ext>
              </a:extLst>
            </xdr:cNvPr>
            <xdr:cNvGrpSpPr/>
          </xdr:nvGrpSpPr>
          <xdr:grpSpPr>
            <a:xfrm>
              <a:off x="4536375" y="3760950"/>
              <a:ext cx="1619250" cy="38100"/>
              <a:chOff x="4536375" y="3760950"/>
              <a:chExt cx="1619250" cy="38100"/>
            </a:xfrm>
          </xdr:grpSpPr>
          <xdr:sp macro="" textlink="">
            <xdr:nvSpPr>
              <xdr:cNvPr id="90" name="Shape 90">
                <a:extLst>
                  <a:ext uri="{FF2B5EF4-FFF2-40B4-BE49-F238E27FC236}">
                    <a16:creationId xmlns:a16="http://schemas.microsoft.com/office/drawing/2014/main" id="{00000000-0008-0000-0300-00005A000000}"/>
                  </a:ext>
                </a:extLst>
              </xdr:cNvPr>
              <xdr:cNvSpPr/>
            </xdr:nvSpPr>
            <xdr:spPr>
              <a:xfrm>
                <a:off x="4536375" y="3760950"/>
                <a:ext cx="1619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1" name="Shape 91">
                <a:extLst>
                  <a:ext uri="{FF2B5EF4-FFF2-40B4-BE49-F238E27FC236}">
                    <a16:creationId xmlns:a16="http://schemas.microsoft.com/office/drawing/2014/main" id="{00000000-0008-0000-0300-00005B000000}"/>
                  </a:ext>
                </a:extLst>
              </xdr:cNvPr>
              <xdr:cNvGrpSpPr/>
            </xdr:nvGrpSpPr>
            <xdr:grpSpPr>
              <a:xfrm>
                <a:off x="4536375" y="3760950"/>
                <a:ext cx="1619250" cy="38100"/>
                <a:chOff x="4536375" y="3760950"/>
                <a:chExt cx="1619250" cy="38100"/>
              </a:xfrm>
            </xdr:grpSpPr>
            <xdr:sp macro="" textlink="">
              <xdr:nvSpPr>
                <xdr:cNvPr id="92" name="Shape 92">
                  <a:extLst>
                    <a:ext uri="{FF2B5EF4-FFF2-40B4-BE49-F238E27FC236}">
                      <a16:creationId xmlns:a16="http://schemas.microsoft.com/office/drawing/2014/main" id="{00000000-0008-0000-0300-00005C000000}"/>
                    </a:ext>
                  </a:extLst>
                </xdr:cNvPr>
                <xdr:cNvSpPr/>
              </xdr:nvSpPr>
              <xdr:spPr>
                <a:xfrm>
                  <a:off x="4536375" y="3760950"/>
                  <a:ext cx="1619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3" name="Shape 93">
                  <a:extLst>
                    <a:ext uri="{FF2B5EF4-FFF2-40B4-BE49-F238E27FC236}">
                      <a16:creationId xmlns:a16="http://schemas.microsoft.com/office/drawing/2014/main" id="{00000000-0008-0000-0300-00005D000000}"/>
                    </a:ext>
                  </a:extLst>
                </xdr:cNvPr>
                <xdr:cNvGrpSpPr/>
              </xdr:nvGrpSpPr>
              <xdr:grpSpPr>
                <a:xfrm>
                  <a:off x="4536375" y="3760950"/>
                  <a:ext cx="1619250" cy="38100"/>
                  <a:chOff x="4536375" y="3775238"/>
                  <a:chExt cx="1619250" cy="9525"/>
                </a:xfrm>
              </xdr:grpSpPr>
              <xdr:sp macro="" textlink="">
                <xdr:nvSpPr>
                  <xdr:cNvPr id="94" name="Shape 94">
                    <a:extLst>
                      <a:ext uri="{FF2B5EF4-FFF2-40B4-BE49-F238E27FC236}">
                        <a16:creationId xmlns:a16="http://schemas.microsoft.com/office/drawing/2014/main" id="{00000000-0008-0000-0300-00005E000000}"/>
                      </a:ext>
                    </a:extLst>
                  </xdr:cNvPr>
                  <xdr:cNvSpPr/>
                </xdr:nvSpPr>
                <xdr:spPr>
                  <a:xfrm>
                    <a:off x="4536375" y="3775238"/>
                    <a:ext cx="1619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5" name="Shape 95">
                    <a:extLst>
                      <a:ext uri="{FF2B5EF4-FFF2-40B4-BE49-F238E27FC236}">
                        <a16:creationId xmlns:a16="http://schemas.microsoft.com/office/drawing/2014/main" id="{00000000-0008-0000-0300-00005F000000}"/>
                      </a:ext>
                    </a:extLst>
                  </xdr:cNvPr>
                  <xdr:cNvCxnSpPr/>
                </xdr:nvCxnSpPr>
                <xdr:spPr>
                  <a:xfrm>
                    <a:off x="4536375" y="3775238"/>
                    <a:ext cx="1619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18</xdr:col>
      <xdr:colOff>0</xdr:colOff>
      <xdr:row>11</xdr:row>
      <xdr:rowOff>76200</xdr:rowOff>
    </xdr:from>
    <xdr:ext cx="28575" cy="295275"/>
    <xdr:grpSp>
      <xdr:nvGrpSpPr>
        <xdr:cNvPr id="3" name="Shape 2">
          <a:extLst>
            <a:ext uri="{FF2B5EF4-FFF2-40B4-BE49-F238E27FC236}">
              <a16:creationId xmlns:a16="http://schemas.microsoft.com/office/drawing/2014/main" id="{00000000-0008-0000-0300-000003000000}"/>
            </a:ext>
          </a:extLst>
        </xdr:cNvPr>
        <xdr:cNvGrpSpPr/>
      </xdr:nvGrpSpPr>
      <xdr:grpSpPr>
        <a:xfrm>
          <a:off x="14420850" y="3790950"/>
          <a:ext cx="28575" cy="295275"/>
          <a:chOff x="5331713" y="3632363"/>
          <a:chExt cx="28575" cy="295275"/>
        </a:xfrm>
      </xdr:grpSpPr>
      <xdr:grpSp>
        <xdr:nvGrpSpPr>
          <xdr:cNvPr id="96" name="Shape 96">
            <a:extLst>
              <a:ext uri="{FF2B5EF4-FFF2-40B4-BE49-F238E27FC236}">
                <a16:creationId xmlns:a16="http://schemas.microsoft.com/office/drawing/2014/main" id="{00000000-0008-0000-0300-000060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3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7" name="Shape 97">
              <a:extLst>
                <a:ext uri="{FF2B5EF4-FFF2-40B4-BE49-F238E27FC236}">
                  <a16:creationId xmlns:a16="http://schemas.microsoft.com/office/drawing/2014/main" id="{00000000-0008-0000-0300-000061000000}"/>
                </a:ext>
              </a:extLst>
            </xdr:cNvPr>
            <xdr:cNvGrpSpPr/>
          </xdr:nvGrpSpPr>
          <xdr:grpSpPr>
            <a:xfrm>
              <a:off x="5331713" y="3632363"/>
              <a:ext cx="28575" cy="295275"/>
              <a:chOff x="5331713" y="3632363"/>
              <a:chExt cx="28575" cy="295275"/>
            </a:xfrm>
          </xdr:grpSpPr>
          <xdr:sp macro="" textlink="">
            <xdr:nvSpPr>
              <xdr:cNvPr id="98" name="Shape 98">
                <a:extLst>
                  <a:ext uri="{FF2B5EF4-FFF2-40B4-BE49-F238E27FC236}">
                    <a16:creationId xmlns:a16="http://schemas.microsoft.com/office/drawing/2014/main" id="{00000000-0008-0000-0300-000062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9" name="Shape 99">
                <a:extLst>
                  <a:ext uri="{FF2B5EF4-FFF2-40B4-BE49-F238E27FC236}">
                    <a16:creationId xmlns:a16="http://schemas.microsoft.com/office/drawing/2014/main" id="{00000000-0008-0000-0300-000063000000}"/>
                  </a:ext>
                </a:extLst>
              </xdr:cNvPr>
              <xdr:cNvGrpSpPr/>
            </xdr:nvGrpSpPr>
            <xdr:grpSpPr>
              <a:xfrm>
                <a:off x="5331713" y="3632363"/>
                <a:ext cx="28575" cy="295275"/>
                <a:chOff x="5331713" y="3632363"/>
                <a:chExt cx="28575" cy="295275"/>
              </a:xfrm>
            </xdr:grpSpPr>
            <xdr:sp macro="" textlink="">
              <xdr:nvSpPr>
                <xdr:cNvPr id="100" name="Shape 100">
                  <a:extLst>
                    <a:ext uri="{FF2B5EF4-FFF2-40B4-BE49-F238E27FC236}">
                      <a16:creationId xmlns:a16="http://schemas.microsoft.com/office/drawing/2014/main" id="{00000000-0008-0000-0300-000064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1" name="Shape 101">
                  <a:extLst>
                    <a:ext uri="{FF2B5EF4-FFF2-40B4-BE49-F238E27FC236}">
                      <a16:creationId xmlns:a16="http://schemas.microsoft.com/office/drawing/2014/main" id="{00000000-0008-0000-0300-000065000000}"/>
                    </a:ext>
                  </a:extLst>
                </xdr:cNvPr>
                <xdr:cNvGrpSpPr/>
              </xdr:nvGrpSpPr>
              <xdr:grpSpPr>
                <a:xfrm>
                  <a:off x="5331713" y="3632363"/>
                  <a:ext cx="28575" cy="295275"/>
                  <a:chOff x="5326950" y="3632363"/>
                  <a:chExt cx="38100" cy="295275"/>
                </a:xfrm>
              </xdr:grpSpPr>
              <xdr:sp macro="" textlink="">
                <xdr:nvSpPr>
                  <xdr:cNvPr id="102" name="Shape 102">
                    <a:extLst>
                      <a:ext uri="{FF2B5EF4-FFF2-40B4-BE49-F238E27FC236}">
                        <a16:creationId xmlns:a16="http://schemas.microsoft.com/office/drawing/2014/main" id="{00000000-0008-0000-0300-000066000000}"/>
                      </a:ext>
                    </a:extLst>
                  </xdr:cNvPr>
                  <xdr:cNvSpPr/>
                </xdr:nvSpPr>
                <xdr:spPr>
                  <a:xfrm>
                    <a:off x="5326950" y="3632363"/>
                    <a:ext cx="381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03" name="Shape 103">
                    <a:extLst>
                      <a:ext uri="{FF2B5EF4-FFF2-40B4-BE49-F238E27FC236}">
                        <a16:creationId xmlns:a16="http://schemas.microsoft.com/office/drawing/2014/main" id="{00000000-0008-0000-0300-000067000000}"/>
                      </a:ext>
                    </a:extLst>
                  </xdr:cNvPr>
                  <xdr:cNvCxnSpPr/>
                </xdr:nvCxnSpPr>
                <xdr:spPr>
                  <a:xfrm flipH="1">
                    <a:off x="5326950" y="3632363"/>
                    <a:ext cx="38100"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4525625" cy="923925"/>
    <xdr:pic>
      <xdr:nvPicPr>
        <xdr:cNvPr id="6" name="image1.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oneCellAnchor>
    <xdr:from>
      <xdr:col>0</xdr:col>
      <xdr:colOff>523875</xdr:colOff>
      <xdr:row>0</xdr:row>
      <xdr:rowOff>123825</xdr:rowOff>
    </xdr:from>
    <xdr:ext cx="1695450" cy="904875"/>
    <xdr:pic>
      <xdr:nvPicPr>
        <xdr:cNvPr id="2" name="image9.png">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2A00-000002000000}"/>
            </a:ext>
          </a:extLst>
        </xdr:cNvPr>
        <xdr:cNvGrpSpPr/>
      </xdr:nvGrpSpPr>
      <xdr:grpSpPr>
        <a:xfrm>
          <a:off x="13896975" y="6534150"/>
          <a:ext cx="1238250" cy="38100"/>
          <a:chOff x="4726875" y="3760950"/>
          <a:chExt cx="1238250" cy="38100"/>
        </a:xfrm>
      </xdr:grpSpPr>
      <xdr:grpSp>
        <xdr:nvGrpSpPr>
          <xdr:cNvPr id="618" name="Shape 618">
            <a:extLst>
              <a:ext uri="{FF2B5EF4-FFF2-40B4-BE49-F238E27FC236}">
                <a16:creationId xmlns:a16="http://schemas.microsoft.com/office/drawing/2014/main" id="{00000000-0008-0000-2A00-00006A02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2A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9" name="Shape 619">
              <a:extLst>
                <a:ext uri="{FF2B5EF4-FFF2-40B4-BE49-F238E27FC236}">
                  <a16:creationId xmlns:a16="http://schemas.microsoft.com/office/drawing/2014/main" id="{00000000-0008-0000-2A00-00006B020000}"/>
                </a:ext>
              </a:extLst>
            </xdr:cNvPr>
            <xdr:cNvGrpSpPr/>
          </xdr:nvGrpSpPr>
          <xdr:grpSpPr>
            <a:xfrm>
              <a:off x="4726875" y="3760950"/>
              <a:ext cx="1238250" cy="38100"/>
              <a:chOff x="4726875" y="3760950"/>
              <a:chExt cx="1238250" cy="38100"/>
            </a:xfrm>
          </xdr:grpSpPr>
          <xdr:sp macro="" textlink="">
            <xdr:nvSpPr>
              <xdr:cNvPr id="620" name="Shape 620">
                <a:extLst>
                  <a:ext uri="{FF2B5EF4-FFF2-40B4-BE49-F238E27FC236}">
                    <a16:creationId xmlns:a16="http://schemas.microsoft.com/office/drawing/2014/main" id="{00000000-0008-0000-2A00-00006C02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21" name="Shape 621">
                <a:extLst>
                  <a:ext uri="{FF2B5EF4-FFF2-40B4-BE49-F238E27FC236}">
                    <a16:creationId xmlns:a16="http://schemas.microsoft.com/office/drawing/2014/main" id="{00000000-0008-0000-2A00-00006D020000}"/>
                  </a:ext>
                </a:extLst>
              </xdr:cNvPr>
              <xdr:cNvGrpSpPr/>
            </xdr:nvGrpSpPr>
            <xdr:grpSpPr>
              <a:xfrm>
                <a:off x="4726875" y="3760950"/>
                <a:ext cx="1238250" cy="38100"/>
                <a:chOff x="4726875" y="3775238"/>
                <a:chExt cx="1238250" cy="9525"/>
              </a:xfrm>
            </xdr:grpSpPr>
            <xdr:sp macro="" textlink="">
              <xdr:nvSpPr>
                <xdr:cNvPr id="622" name="Shape 622">
                  <a:extLst>
                    <a:ext uri="{FF2B5EF4-FFF2-40B4-BE49-F238E27FC236}">
                      <a16:creationId xmlns:a16="http://schemas.microsoft.com/office/drawing/2014/main" id="{00000000-0008-0000-2A00-00006E02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23" name="Shape 623">
                  <a:extLst>
                    <a:ext uri="{FF2B5EF4-FFF2-40B4-BE49-F238E27FC236}">
                      <a16:creationId xmlns:a16="http://schemas.microsoft.com/office/drawing/2014/main" id="{00000000-0008-0000-2A00-00006F02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2A00-000003000000}"/>
            </a:ext>
          </a:extLst>
        </xdr:cNvPr>
        <xdr:cNvGrpSpPr/>
      </xdr:nvGrpSpPr>
      <xdr:grpSpPr>
        <a:xfrm>
          <a:off x="13896975" y="3790950"/>
          <a:ext cx="28575" cy="295275"/>
          <a:chOff x="5331713" y="3632363"/>
          <a:chExt cx="28575" cy="295275"/>
        </a:xfrm>
      </xdr:grpSpPr>
      <xdr:grpSp>
        <xdr:nvGrpSpPr>
          <xdr:cNvPr id="624" name="Shape 624">
            <a:extLst>
              <a:ext uri="{FF2B5EF4-FFF2-40B4-BE49-F238E27FC236}">
                <a16:creationId xmlns:a16="http://schemas.microsoft.com/office/drawing/2014/main" id="{00000000-0008-0000-2A00-00007002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2A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25" name="Shape 625">
              <a:extLst>
                <a:ext uri="{FF2B5EF4-FFF2-40B4-BE49-F238E27FC236}">
                  <a16:creationId xmlns:a16="http://schemas.microsoft.com/office/drawing/2014/main" id="{00000000-0008-0000-2A00-000071020000}"/>
                </a:ext>
              </a:extLst>
            </xdr:cNvPr>
            <xdr:cNvGrpSpPr/>
          </xdr:nvGrpSpPr>
          <xdr:grpSpPr>
            <a:xfrm>
              <a:off x="5331713" y="3632363"/>
              <a:ext cx="28575" cy="295275"/>
              <a:chOff x="5331713" y="3632363"/>
              <a:chExt cx="28575" cy="295275"/>
            </a:xfrm>
          </xdr:grpSpPr>
          <xdr:sp macro="" textlink="">
            <xdr:nvSpPr>
              <xdr:cNvPr id="626" name="Shape 626">
                <a:extLst>
                  <a:ext uri="{FF2B5EF4-FFF2-40B4-BE49-F238E27FC236}">
                    <a16:creationId xmlns:a16="http://schemas.microsoft.com/office/drawing/2014/main" id="{00000000-0008-0000-2A00-00007202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27" name="Shape 627">
                <a:extLst>
                  <a:ext uri="{FF2B5EF4-FFF2-40B4-BE49-F238E27FC236}">
                    <a16:creationId xmlns:a16="http://schemas.microsoft.com/office/drawing/2014/main" id="{00000000-0008-0000-2A00-000073020000}"/>
                  </a:ext>
                </a:extLst>
              </xdr:cNvPr>
              <xdr:cNvGrpSpPr/>
            </xdr:nvGrpSpPr>
            <xdr:grpSpPr>
              <a:xfrm>
                <a:off x="5331713" y="3632363"/>
                <a:ext cx="28575" cy="295275"/>
                <a:chOff x="5312662" y="3632363"/>
                <a:chExt cx="66675" cy="295275"/>
              </a:xfrm>
            </xdr:grpSpPr>
            <xdr:sp macro="" textlink="">
              <xdr:nvSpPr>
                <xdr:cNvPr id="628" name="Shape 628">
                  <a:extLst>
                    <a:ext uri="{FF2B5EF4-FFF2-40B4-BE49-F238E27FC236}">
                      <a16:creationId xmlns:a16="http://schemas.microsoft.com/office/drawing/2014/main" id="{00000000-0008-0000-2A00-00007402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29" name="Shape 629">
                  <a:extLst>
                    <a:ext uri="{FF2B5EF4-FFF2-40B4-BE49-F238E27FC236}">
                      <a16:creationId xmlns:a16="http://schemas.microsoft.com/office/drawing/2014/main" id="{00000000-0008-0000-2A00-00007502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77975" cy="1019175"/>
    <xdr:pic>
      <xdr:nvPicPr>
        <xdr:cNvPr id="6" name="image7.png">
          <a:extLst>
            <a:ext uri="{FF2B5EF4-FFF2-40B4-BE49-F238E27FC236}">
              <a16:creationId xmlns:a16="http://schemas.microsoft.com/office/drawing/2014/main" id="{00000000-0008-0000-2A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0</xdr:col>
      <xdr:colOff>247650</xdr:colOff>
      <xdr:row>0</xdr:row>
      <xdr:rowOff>123825</xdr:rowOff>
    </xdr:from>
    <xdr:ext cx="2324100" cy="723900"/>
    <xdr:pic>
      <xdr:nvPicPr>
        <xdr:cNvPr id="2" name="image8.png">
          <a:extLst>
            <a:ext uri="{FF2B5EF4-FFF2-40B4-BE49-F238E27FC236}">
              <a16:creationId xmlns:a16="http://schemas.microsoft.com/office/drawing/2014/main" id="{00000000-0008-0000-2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333375</xdr:colOff>
      <xdr:row>33</xdr:row>
      <xdr:rowOff>104775</xdr:rowOff>
    </xdr:from>
    <xdr:ext cx="4410075" cy="2124075"/>
    <xdr:graphicFrame macro="">
      <xdr:nvGraphicFramePr>
        <xdr:cNvPr id="1974375065" name="Chart 6">
          <a:extLst>
            <a:ext uri="{FF2B5EF4-FFF2-40B4-BE49-F238E27FC236}">
              <a16:creationId xmlns:a16="http://schemas.microsoft.com/office/drawing/2014/main" id="{00000000-0008-0000-0400-00009992AE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0400-000002000000}"/>
            </a:ext>
          </a:extLst>
        </xdr:cNvPr>
        <xdr:cNvGrpSpPr/>
      </xdr:nvGrpSpPr>
      <xdr:grpSpPr>
        <a:xfrm>
          <a:off x="14420850" y="6534150"/>
          <a:ext cx="2438400" cy="38100"/>
          <a:chOff x="4126800" y="3760950"/>
          <a:chExt cx="2438400" cy="38100"/>
        </a:xfrm>
      </xdr:grpSpPr>
      <xdr:grpSp>
        <xdr:nvGrpSpPr>
          <xdr:cNvPr id="104" name="Shape 104">
            <a:extLst>
              <a:ext uri="{FF2B5EF4-FFF2-40B4-BE49-F238E27FC236}">
                <a16:creationId xmlns:a16="http://schemas.microsoft.com/office/drawing/2014/main" id="{00000000-0008-0000-0400-00006800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04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5" name="Shape 105">
              <a:extLst>
                <a:ext uri="{FF2B5EF4-FFF2-40B4-BE49-F238E27FC236}">
                  <a16:creationId xmlns:a16="http://schemas.microsoft.com/office/drawing/2014/main" id="{00000000-0008-0000-0400-000069000000}"/>
                </a:ext>
              </a:extLst>
            </xdr:cNvPr>
            <xdr:cNvGrpSpPr/>
          </xdr:nvGrpSpPr>
          <xdr:grpSpPr>
            <a:xfrm>
              <a:off x="4126800" y="3760950"/>
              <a:ext cx="2438400" cy="38100"/>
              <a:chOff x="4126800" y="3760950"/>
              <a:chExt cx="2438400" cy="38100"/>
            </a:xfrm>
          </xdr:grpSpPr>
          <xdr:sp macro="" textlink="">
            <xdr:nvSpPr>
              <xdr:cNvPr id="106" name="Shape 106">
                <a:extLst>
                  <a:ext uri="{FF2B5EF4-FFF2-40B4-BE49-F238E27FC236}">
                    <a16:creationId xmlns:a16="http://schemas.microsoft.com/office/drawing/2014/main" id="{00000000-0008-0000-0400-00006A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7" name="Shape 107">
                <a:extLst>
                  <a:ext uri="{FF2B5EF4-FFF2-40B4-BE49-F238E27FC236}">
                    <a16:creationId xmlns:a16="http://schemas.microsoft.com/office/drawing/2014/main" id="{00000000-0008-0000-0400-00006B000000}"/>
                  </a:ext>
                </a:extLst>
              </xdr:cNvPr>
              <xdr:cNvGrpSpPr/>
            </xdr:nvGrpSpPr>
            <xdr:grpSpPr>
              <a:xfrm>
                <a:off x="4126800" y="3760950"/>
                <a:ext cx="2438400" cy="38100"/>
                <a:chOff x="4126800" y="3760950"/>
                <a:chExt cx="2438400" cy="38100"/>
              </a:xfrm>
            </xdr:grpSpPr>
            <xdr:sp macro="" textlink="">
              <xdr:nvSpPr>
                <xdr:cNvPr id="108" name="Shape 108">
                  <a:extLst>
                    <a:ext uri="{FF2B5EF4-FFF2-40B4-BE49-F238E27FC236}">
                      <a16:creationId xmlns:a16="http://schemas.microsoft.com/office/drawing/2014/main" id="{00000000-0008-0000-0400-00006C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9" name="Shape 109">
                  <a:extLst>
                    <a:ext uri="{FF2B5EF4-FFF2-40B4-BE49-F238E27FC236}">
                      <a16:creationId xmlns:a16="http://schemas.microsoft.com/office/drawing/2014/main" id="{00000000-0008-0000-0400-00006D000000}"/>
                    </a:ext>
                  </a:extLst>
                </xdr:cNvPr>
                <xdr:cNvGrpSpPr/>
              </xdr:nvGrpSpPr>
              <xdr:grpSpPr>
                <a:xfrm>
                  <a:off x="4126800" y="3760950"/>
                  <a:ext cx="2438400" cy="38100"/>
                  <a:chOff x="4126800" y="3775238"/>
                  <a:chExt cx="2438400" cy="9525"/>
                </a:xfrm>
              </xdr:grpSpPr>
              <xdr:sp macro="" textlink="">
                <xdr:nvSpPr>
                  <xdr:cNvPr id="110" name="Shape 110">
                    <a:extLst>
                      <a:ext uri="{FF2B5EF4-FFF2-40B4-BE49-F238E27FC236}">
                        <a16:creationId xmlns:a16="http://schemas.microsoft.com/office/drawing/2014/main" id="{00000000-0008-0000-0400-00006E00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11" name="Shape 111">
                    <a:extLst>
                      <a:ext uri="{FF2B5EF4-FFF2-40B4-BE49-F238E27FC236}">
                        <a16:creationId xmlns:a16="http://schemas.microsoft.com/office/drawing/2014/main" id="{00000000-0008-0000-0400-00006F00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4020800" cy="914400"/>
    <xdr:pic>
      <xdr:nvPicPr>
        <xdr:cNvPr id="3" name="image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18</xdr:col>
      <xdr:colOff>0</xdr:colOff>
      <xdr:row>17</xdr:row>
      <xdr:rowOff>142875</xdr:rowOff>
    </xdr:from>
    <xdr:ext cx="1895475" cy="38100"/>
    <xdr:grpSp>
      <xdr:nvGrpSpPr>
        <xdr:cNvPr id="2" name="Shape 2">
          <a:extLst>
            <a:ext uri="{FF2B5EF4-FFF2-40B4-BE49-F238E27FC236}">
              <a16:creationId xmlns:a16="http://schemas.microsoft.com/office/drawing/2014/main" id="{00000000-0008-0000-0500-000002000000}"/>
            </a:ext>
          </a:extLst>
        </xdr:cNvPr>
        <xdr:cNvGrpSpPr/>
      </xdr:nvGrpSpPr>
      <xdr:grpSpPr>
        <a:xfrm>
          <a:off x="14573250" y="6534150"/>
          <a:ext cx="1895475" cy="38100"/>
          <a:chOff x="4398263" y="3760950"/>
          <a:chExt cx="1895475" cy="38100"/>
        </a:xfrm>
      </xdr:grpSpPr>
      <xdr:grpSp>
        <xdr:nvGrpSpPr>
          <xdr:cNvPr id="112" name="Shape 112">
            <a:extLst>
              <a:ext uri="{FF2B5EF4-FFF2-40B4-BE49-F238E27FC236}">
                <a16:creationId xmlns:a16="http://schemas.microsoft.com/office/drawing/2014/main" id="{00000000-0008-0000-0500-000070000000}"/>
              </a:ext>
            </a:extLst>
          </xdr:cNvPr>
          <xdr:cNvGrpSpPr/>
        </xdr:nvGrpSpPr>
        <xdr:grpSpPr>
          <a:xfrm>
            <a:off x="4398263" y="3760950"/>
            <a:ext cx="1895475" cy="38100"/>
            <a:chOff x="4398263" y="3760950"/>
            <a:chExt cx="1895475" cy="38100"/>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3" name="Shape 113">
              <a:extLst>
                <a:ext uri="{FF2B5EF4-FFF2-40B4-BE49-F238E27FC236}">
                  <a16:creationId xmlns:a16="http://schemas.microsoft.com/office/drawing/2014/main" id="{00000000-0008-0000-0500-000071000000}"/>
                </a:ext>
              </a:extLst>
            </xdr:cNvPr>
            <xdr:cNvGrpSpPr/>
          </xdr:nvGrpSpPr>
          <xdr:grpSpPr>
            <a:xfrm>
              <a:off x="4398263" y="3760950"/>
              <a:ext cx="1895475" cy="38100"/>
              <a:chOff x="4398263" y="3760950"/>
              <a:chExt cx="1895475" cy="38100"/>
            </a:xfrm>
          </xdr:grpSpPr>
          <xdr:sp macro="" textlink="">
            <xdr:nvSpPr>
              <xdr:cNvPr id="114" name="Shape 114">
                <a:extLst>
                  <a:ext uri="{FF2B5EF4-FFF2-40B4-BE49-F238E27FC236}">
                    <a16:creationId xmlns:a16="http://schemas.microsoft.com/office/drawing/2014/main" id="{00000000-0008-0000-0500-000072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5" name="Shape 115">
                <a:extLst>
                  <a:ext uri="{FF2B5EF4-FFF2-40B4-BE49-F238E27FC236}">
                    <a16:creationId xmlns:a16="http://schemas.microsoft.com/office/drawing/2014/main" id="{00000000-0008-0000-0500-000073000000}"/>
                  </a:ext>
                </a:extLst>
              </xdr:cNvPr>
              <xdr:cNvGrpSpPr/>
            </xdr:nvGrpSpPr>
            <xdr:grpSpPr>
              <a:xfrm>
                <a:off x="4398263" y="3760950"/>
                <a:ext cx="1895475" cy="38100"/>
                <a:chOff x="4398263" y="3760950"/>
                <a:chExt cx="1895475" cy="38100"/>
              </a:xfrm>
            </xdr:grpSpPr>
            <xdr:sp macro="" textlink="">
              <xdr:nvSpPr>
                <xdr:cNvPr id="116" name="Shape 116">
                  <a:extLst>
                    <a:ext uri="{FF2B5EF4-FFF2-40B4-BE49-F238E27FC236}">
                      <a16:creationId xmlns:a16="http://schemas.microsoft.com/office/drawing/2014/main" id="{00000000-0008-0000-0500-000074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7" name="Shape 117">
                  <a:extLst>
                    <a:ext uri="{FF2B5EF4-FFF2-40B4-BE49-F238E27FC236}">
                      <a16:creationId xmlns:a16="http://schemas.microsoft.com/office/drawing/2014/main" id="{00000000-0008-0000-0500-000075000000}"/>
                    </a:ext>
                  </a:extLst>
                </xdr:cNvPr>
                <xdr:cNvGrpSpPr/>
              </xdr:nvGrpSpPr>
              <xdr:grpSpPr>
                <a:xfrm>
                  <a:off x="4398263" y="3760950"/>
                  <a:ext cx="1895475" cy="38100"/>
                  <a:chOff x="4398263" y="3775238"/>
                  <a:chExt cx="1895475" cy="9525"/>
                </a:xfrm>
              </xdr:grpSpPr>
              <xdr:sp macro="" textlink="">
                <xdr:nvSpPr>
                  <xdr:cNvPr id="118" name="Shape 118">
                    <a:extLst>
                      <a:ext uri="{FF2B5EF4-FFF2-40B4-BE49-F238E27FC236}">
                        <a16:creationId xmlns:a16="http://schemas.microsoft.com/office/drawing/2014/main" id="{00000000-0008-0000-0500-000076000000}"/>
                      </a:ext>
                    </a:extLst>
                  </xdr:cNvPr>
                  <xdr:cNvSpPr/>
                </xdr:nvSpPr>
                <xdr:spPr>
                  <a:xfrm>
                    <a:off x="4398263" y="3775238"/>
                    <a:ext cx="18954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19" name="Shape 119">
                    <a:extLst>
                      <a:ext uri="{FF2B5EF4-FFF2-40B4-BE49-F238E27FC236}">
                        <a16:creationId xmlns:a16="http://schemas.microsoft.com/office/drawing/2014/main" id="{00000000-0008-0000-0500-000077000000}"/>
                      </a:ext>
                    </a:extLst>
                  </xdr:cNvPr>
                  <xdr:cNvCxnSpPr/>
                </xdr:nvCxnSpPr>
                <xdr:spPr>
                  <a:xfrm>
                    <a:off x="4398263" y="3775238"/>
                    <a:ext cx="18954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18</xdr:col>
      <xdr:colOff>0</xdr:colOff>
      <xdr:row>17</xdr:row>
      <xdr:rowOff>142875</xdr:rowOff>
    </xdr:from>
    <xdr:ext cx="1895475" cy="38100"/>
    <xdr:grpSp>
      <xdr:nvGrpSpPr>
        <xdr:cNvPr id="3" name="Shape 2">
          <a:extLst>
            <a:ext uri="{FF2B5EF4-FFF2-40B4-BE49-F238E27FC236}">
              <a16:creationId xmlns:a16="http://schemas.microsoft.com/office/drawing/2014/main" id="{00000000-0008-0000-0500-000003000000}"/>
            </a:ext>
          </a:extLst>
        </xdr:cNvPr>
        <xdr:cNvGrpSpPr/>
      </xdr:nvGrpSpPr>
      <xdr:grpSpPr>
        <a:xfrm>
          <a:off x="14573250" y="6534150"/>
          <a:ext cx="1895475" cy="38100"/>
          <a:chOff x="4398263" y="3760950"/>
          <a:chExt cx="1895475" cy="38100"/>
        </a:xfrm>
      </xdr:grpSpPr>
      <xdr:grpSp>
        <xdr:nvGrpSpPr>
          <xdr:cNvPr id="120" name="Shape 120">
            <a:extLst>
              <a:ext uri="{FF2B5EF4-FFF2-40B4-BE49-F238E27FC236}">
                <a16:creationId xmlns:a16="http://schemas.microsoft.com/office/drawing/2014/main" id="{00000000-0008-0000-0500-000078000000}"/>
              </a:ext>
            </a:extLst>
          </xdr:cNvPr>
          <xdr:cNvGrpSpPr/>
        </xdr:nvGrpSpPr>
        <xdr:grpSpPr>
          <a:xfrm>
            <a:off x="4398263" y="3760950"/>
            <a:ext cx="1895475" cy="38100"/>
            <a:chOff x="4398263" y="3760950"/>
            <a:chExt cx="1895475" cy="38100"/>
          </a:xfrm>
        </xdr:grpSpPr>
        <xdr:sp macro="" textlink="">
          <xdr:nvSpPr>
            <xdr:cNvPr id="5" name="Shape 4">
              <a:extLst>
                <a:ext uri="{FF2B5EF4-FFF2-40B4-BE49-F238E27FC236}">
                  <a16:creationId xmlns:a16="http://schemas.microsoft.com/office/drawing/2014/main" id="{00000000-0008-0000-0500-000005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1" name="Shape 121">
              <a:extLst>
                <a:ext uri="{FF2B5EF4-FFF2-40B4-BE49-F238E27FC236}">
                  <a16:creationId xmlns:a16="http://schemas.microsoft.com/office/drawing/2014/main" id="{00000000-0008-0000-0500-000079000000}"/>
                </a:ext>
              </a:extLst>
            </xdr:cNvPr>
            <xdr:cNvGrpSpPr/>
          </xdr:nvGrpSpPr>
          <xdr:grpSpPr>
            <a:xfrm>
              <a:off x="4398263" y="3760950"/>
              <a:ext cx="1895475" cy="38100"/>
              <a:chOff x="4398263" y="3760950"/>
              <a:chExt cx="1895475" cy="38100"/>
            </a:xfrm>
          </xdr:grpSpPr>
          <xdr:sp macro="" textlink="">
            <xdr:nvSpPr>
              <xdr:cNvPr id="122" name="Shape 122">
                <a:extLst>
                  <a:ext uri="{FF2B5EF4-FFF2-40B4-BE49-F238E27FC236}">
                    <a16:creationId xmlns:a16="http://schemas.microsoft.com/office/drawing/2014/main" id="{00000000-0008-0000-0500-00007A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3" name="Shape 123">
                <a:extLst>
                  <a:ext uri="{FF2B5EF4-FFF2-40B4-BE49-F238E27FC236}">
                    <a16:creationId xmlns:a16="http://schemas.microsoft.com/office/drawing/2014/main" id="{00000000-0008-0000-0500-00007B000000}"/>
                  </a:ext>
                </a:extLst>
              </xdr:cNvPr>
              <xdr:cNvGrpSpPr/>
            </xdr:nvGrpSpPr>
            <xdr:grpSpPr>
              <a:xfrm>
                <a:off x="4398263" y="3760950"/>
                <a:ext cx="1895475" cy="38100"/>
                <a:chOff x="4398263" y="3760950"/>
                <a:chExt cx="1895475" cy="38100"/>
              </a:xfrm>
            </xdr:grpSpPr>
            <xdr:sp macro="" textlink="">
              <xdr:nvSpPr>
                <xdr:cNvPr id="124" name="Shape 124">
                  <a:extLst>
                    <a:ext uri="{FF2B5EF4-FFF2-40B4-BE49-F238E27FC236}">
                      <a16:creationId xmlns:a16="http://schemas.microsoft.com/office/drawing/2014/main" id="{00000000-0008-0000-0500-00007C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5" name="Shape 125">
                  <a:extLst>
                    <a:ext uri="{FF2B5EF4-FFF2-40B4-BE49-F238E27FC236}">
                      <a16:creationId xmlns:a16="http://schemas.microsoft.com/office/drawing/2014/main" id="{00000000-0008-0000-0500-00007D000000}"/>
                    </a:ext>
                  </a:extLst>
                </xdr:cNvPr>
                <xdr:cNvGrpSpPr/>
              </xdr:nvGrpSpPr>
              <xdr:grpSpPr>
                <a:xfrm>
                  <a:off x="4398263" y="3760950"/>
                  <a:ext cx="1895475" cy="38100"/>
                  <a:chOff x="4398263" y="3775238"/>
                  <a:chExt cx="1895475" cy="9525"/>
                </a:xfrm>
              </xdr:grpSpPr>
              <xdr:sp macro="" textlink="">
                <xdr:nvSpPr>
                  <xdr:cNvPr id="126" name="Shape 126">
                    <a:extLst>
                      <a:ext uri="{FF2B5EF4-FFF2-40B4-BE49-F238E27FC236}">
                        <a16:creationId xmlns:a16="http://schemas.microsoft.com/office/drawing/2014/main" id="{00000000-0008-0000-0500-00007E000000}"/>
                      </a:ext>
                    </a:extLst>
                  </xdr:cNvPr>
                  <xdr:cNvSpPr/>
                </xdr:nvSpPr>
                <xdr:spPr>
                  <a:xfrm>
                    <a:off x="4398263" y="3775238"/>
                    <a:ext cx="18954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27" name="Shape 127">
                    <a:extLst>
                      <a:ext uri="{FF2B5EF4-FFF2-40B4-BE49-F238E27FC236}">
                        <a16:creationId xmlns:a16="http://schemas.microsoft.com/office/drawing/2014/main" id="{00000000-0008-0000-0500-00007F000000}"/>
                      </a:ext>
                    </a:extLst>
                  </xdr:cNvPr>
                  <xdr:cNvCxnSpPr/>
                </xdr:nvCxnSpPr>
                <xdr:spPr>
                  <a:xfrm>
                    <a:off x="4398263" y="3775238"/>
                    <a:ext cx="18954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9</xdr:col>
      <xdr:colOff>0</xdr:colOff>
      <xdr:row>33</xdr:row>
      <xdr:rowOff>161925</xdr:rowOff>
    </xdr:from>
    <xdr:ext cx="3552825" cy="2190750"/>
    <xdr:pic>
      <xdr:nvPicPr>
        <xdr:cNvPr id="6" name="image2.png" title="Gráfico">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4392275" cy="914400"/>
    <xdr:pic>
      <xdr:nvPicPr>
        <xdr:cNvPr id="7" name="image1.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333375</xdr:colOff>
      <xdr:row>35</xdr:row>
      <xdr:rowOff>228600</xdr:rowOff>
    </xdr:from>
    <xdr:ext cx="5857875" cy="2743200"/>
    <xdr:graphicFrame macro="">
      <xdr:nvGraphicFramePr>
        <xdr:cNvPr id="1889157011" name="Chart 7">
          <a:extLst>
            <a:ext uri="{FF2B5EF4-FFF2-40B4-BE49-F238E27FC236}">
              <a16:creationId xmlns:a16="http://schemas.microsoft.com/office/drawing/2014/main" id="{00000000-0008-0000-0600-0000933F9A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17345025" y="6534150"/>
          <a:ext cx="1952625" cy="38100"/>
          <a:chOff x="4369688" y="3760950"/>
          <a:chExt cx="1952625" cy="38100"/>
        </a:xfrm>
      </xdr:grpSpPr>
      <xdr:grpSp>
        <xdr:nvGrpSpPr>
          <xdr:cNvPr id="128" name="Shape 128">
            <a:extLst>
              <a:ext uri="{FF2B5EF4-FFF2-40B4-BE49-F238E27FC236}">
                <a16:creationId xmlns:a16="http://schemas.microsoft.com/office/drawing/2014/main" id="{00000000-0008-0000-0600-00008000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9" name="Shape 129">
              <a:extLst>
                <a:ext uri="{FF2B5EF4-FFF2-40B4-BE49-F238E27FC236}">
                  <a16:creationId xmlns:a16="http://schemas.microsoft.com/office/drawing/2014/main" id="{00000000-0008-0000-0600-000081000000}"/>
                </a:ext>
              </a:extLst>
            </xdr:cNvPr>
            <xdr:cNvGrpSpPr/>
          </xdr:nvGrpSpPr>
          <xdr:grpSpPr>
            <a:xfrm>
              <a:off x="4369688" y="3760950"/>
              <a:ext cx="1952625" cy="38100"/>
              <a:chOff x="4369688" y="3760950"/>
              <a:chExt cx="1952625" cy="38100"/>
            </a:xfrm>
          </xdr:grpSpPr>
          <xdr:sp macro="" textlink="">
            <xdr:nvSpPr>
              <xdr:cNvPr id="130" name="Shape 130">
                <a:extLst>
                  <a:ext uri="{FF2B5EF4-FFF2-40B4-BE49-F238E27FC236}">
                    <a16:creationId xmlns:a16="http://schemas.microsoft.com/office/drawing/2014/main" id="{00000000-0008-0000-0600-000082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1" name="Shape 131">
                <a:extLst>
                  <a:ext uri="{FF2B5EF4-FFF2-40B4-BE49-F238E27FC236}">
                    <a16:creationId xmlns:a16="http://schemas.microsoft.com/office/drawing/2014/main" id="{00000000-0008-0000-0600-000083000000}"/>
                  </a:ext>
                </a:extLst>
              </xdr:cNvPr>
              <xdr:cNvGrpSpPr/>
            </xdr:nvGrpSpPr>
            <xdr:grpSpPr>
              <a:xfrm>
                <a:off x="4369688" y="3760950"/>
                <a:ext cx="1952625" cy="38100"/>
                <a:chOff x="4369688" y="3760950"/>
                <a:chExt cx="1952625" cy="38100"/>
              </a:xfrm>
            </xdr:grpSpPr>
            <xdr:sp macro="" textlink="">
              <xdr:nvSpPr>
                <xdr:cNvPr id="132" name="Shape 132">
                  <a:extLst>
                    <a:ext uri="{FF2B5EF4-FFF2-40B4-BE49-F238E27FC236}">
                      <a16:creationId xmlns:a16="http://schemas.microsoft.com/office/drawing/2014/main" id="{00000000-0008-0000-0600-00008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3" name="Shape 133">
                  <a:extLst>
                    <a:ext uri="{FF2B5EF4-FFF2-40B4-BE49-F238E27FC236}">
                      <a16:creationId xmlns:a16="http://schemas.microsoft.com/office/drawing/2014/main" id="{00000000-0008-0000-0600-000085000000}"/>
                    </a:ext>
                  </a:extLst>
                </xdr:cNvPr>
                <xdr:cNvGrpSpPr/>
              </xdr:nvGrpSpPr>
              <xdr:grpSpPr>
                <a:xfrm>
                  <a:off x="4369688" y="3760950"/>
                  <a:ext cx="1952625" cy="38100"/>
                  <a:chOff x="4369688" y="3775238"/>
                  <a:chExt cx="1952625" cy="9525"/>
                </a:xfrm>
              </xdr:grpSpPr>
              <xdr:sp macro="" textlink="">
                <xdr:nvSpPr>
                  <xdr:cNvPr id="134" name="Shape 134">
                    <a:extLst>
                      <a:ext uri="{FF2B5EF4-FFF2-40B4-BE49-F238E27FC236}">
                        <a16:creationId xmlns:a16="http://schemas.microsoft.com/office/drawing/2014/main" id="{00000000-0008-0000-0600-00008600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35" name="Shape 135">
                    <a:extLst>
                      <a:ext uri="{FF2B5EF4-FFF2-40B4-BE49-F238E27FC236}">
                        <a16:creationId xmlns:a16="http://schemas.microsoft.com/office/drawing/2014/main" id="{00000000-0008-0000-0600-00008700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6125825" cy="92392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123825</xdr:colOff>
      <xdr:row>33</xdr:row>
      <xdr:rowOff>180975</xdr:rowOff>
    </xdr:from>
    <xdr:ext cx="5238750" cy="2257425"/>
    <xdr:graphicFrame macro="">
      <xdr:nvGraphicFramePr>
        <xdr:cNvPr id="1010539452" name="Chart 8">
          <a:extLst>
            <a:ext uri="{FF2B5EF4-FFF2-40B4-BE49-F238E27FC236}">
              <a16:creationId xmlns:a16="http://schemas.microsoft.com/office/drawing/2014/main" id="{00000000-0008-0000-0700-0000BC9B3B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17345025" y="6534150"/>
          <a:ext cx="1952625" cy="38100"/>
          <a:chOff x="4369688" y="3760950"/>
          <a:chExt cx="1952625" cy="38100"/>
        </a:xfrm>
      </xdr:grpSpPr>
      <xdr:grpSp>
        <xdr:nvGrpSpPr>
          <xdr:cNvPr id="136" name="Shape 136">
            <a:extLst>
              <a:ext uri="{FF2B5EF4-FFF2-40B4-BE49-F238E27FC236}">
                <a16:creationId xmlns:a16="http://schemas.microsoft.com/office/drawing/2014/main" id="{00000000-0008-0000-0700-00008800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7" name="Shape 137">
              <a:extLst>
                <a:ext uri="{FF2B5EF4-FFF2-40B4-BE49-F238E27FC236}">
                  <a16:creationId xmlns:a16="http://schemas.microsoft.com/office/drawing/2014/main" id="{00000000-0008-0000-0700-000089000000}"/>
                </a:ext>
              </a:extLst>
            </xdr:cNvPr>
            <xdr:cNvGrpSpPr/>
          </xdr:nvGrpSpPr>
          <xdr:grpSpPr>
            <a:xfrm>
              <a:off x="4369688" y="3760950"/>
              <a:ext cx="1952625" cy="38100"/>
              <a:chOff x="4369688" y="3760950"/>
              <a:chExt cx="1952625" cy="38100"/>
            </a:xfrm>
          </xdr:grpSpPr>
          <xdr:sp macro="" textlink="">
            <xdr:nvSpPr>
              <xdr:cNvPr id="138" name="Shape 138">
                <a:extLst>
                  <a:ext uri="{FF2B5EF4-FFF2-40B4-BE49-F238E27FC236}">
                    <a16:creationId xmlns:a16="http://schemas.microsoft.com/office/drawing/2014/main" id="{00000000-0008-0000-0700-00008A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9" name="Shape 139">
                <a:extLst>
                  <a:ext uri="{FF2B5EF4-FFF2-40B4-BE49-F238E27FC236}">
                    <a16:creationId xmlns:a16="http://schemas.microsoft.com/office/drawing/2014/main" id="{00000000-0008-0000-0700-00008B000000}"/>
                  </a:ext>
                </a:extLst>
              </xdr:cNvPr>
              <xdr:cNvGrpSpPr/>
            </xdr:nvGrpSpPr>
            <xdr:grpSpPr>
              <a:xfrm>
                <a:off x="4369688" y="3760950"/>
                <a:ext cx="1952625" cy="38100"/>
                <a:chOff x="4369688" y="3760950"/>
                <a:chExt cx="1952625" cy="38100"/>
              </a:xfrm>
            </xdr:grpSpPr>
            <xdr:sp macro="" textlink="">
              <xdr:nvSpPr>
                <xdr:cNvPr id="140" name="Shape 140">
                  <a:extLst>
                    <a:ext uri="{FF2B5EF4-FFF2-40B4-BE49-F238E27FC236}">
                      <a16:creationId xmlns:a16="http://schemas.microsoft.com/office/drawing/2014/main" id="{00000000-0008-0000-0700-00008C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1" name="Shape 141">
                  <a:extLst>
                    <a:ext uri="{FF2B5EF4-FFF2-40B4-BE49-F238E27FC236}">
                      <a16:creationId xmlns:a16="http://schemas.microsoft.com/office/drawing/2014/main" id="{00000000-0008-0000-0700-00008D000000}"/>
                    </a:ext>
                  </a:extLst>
                </xdr:cNvPr>
                <xdr:cNvGrpSpPr/>
              </xdr:nvGrpSpPr>
              <xdr:grpSpPr>
                <a:xfrm>
                  <a:off x="4369688" y="3760950"/>
                  <a:ext cx="1952625" cy="38100"/>
                  <a:chOff x="4369688" y="3775238"/>
                  <a:chExt cx="1952625" cy="9525"/>
                </a:xfrm>
              </xdr:grpSpPr>
              <xdr:sp macro="" textlink="">
                <xdr:nvSpPr>
                  <xdr:cNvPr id="142" name="Shape 142">
                    <a:extLst>
                      <a:ext uri="{FF2B5EF4-FFF2-40B4-BE49-F238E27FC236}">
                        <a16:creationId xmlns:a16="http://schemas.microsoft.com/office/drawing/2014/main" id="{00000000-0008-0000-0700-00008E00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43" name="Shape 143">
                    <a:extLst>
                      <a:ext uri="{FF2B5EF4-FFF2-40B4-BE49-F238E27FC236}">
                        <a16:creationId xmlns:a16="http://schemas.microsoft.com/office/drawing/2014/main" id="{00000000-0008-0000-0700-00008F00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5821025" cy="923925"/>
    <xdr:pic>
      <xdr:nvPicPr>
        <xdr:cNvPr id="3" name="image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17</xdr:col>
      <xdr:colOff>838200</xdr:colOff>
      <xdr:row>11</xdr:row>
      <xdr:rowOff>76200</xdr:rowOff>
    </xdr:from>
    <xdr:ext cx="0" cy="295275"/>
    <xdr:graphicFrame macro="">
      <xdr:nvGraphicFramePr>
        <xdr:cNvPr id="30039681" name="Chart 9" descr="Chart 0">
          <a:extLst>
            <a:ext uri="{FF2B5EF4-FFF2-40B4-BE49-F238E27FC236}">
              <a16:creationId xmlns:a16="http://schemas.microsoft.com/office/drawing/2014/main" id="{00000000-0008-0000-0800-0000815ECA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476250</xdr:colOff>
      <xdr:row>33</xdr:row>
      <xdr:rowOff>104775</xdr:rowOff>
    </xdr:from>
    <xdr:ext cx="5010150" cy="2124075"/>
    <xdr:graphicFrame macro="">
      <xdr:nvGraphicFramePr>
        <xdr:cNvPr id="1310285508" name="Chart 10">
          <a:extLst>
            <a:ext uri="{FF2B5EF4-FFF2-40B4-BE49-F238E27FC236}">
              <a16:creationId xmlns:a16="http://schemas.microsoft.com/office/drawing/2014/main" id="{00000000-0008-0000-0800-0000C45E19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0800-000002000000}"/>
            </a:ext>
          </a:extLst>
        </xdr:cNvPr>
        <xdr:cNvGrpSpPr/>
      </xdr:nvGrpSpPr>
      <xdr:grpSpPr>
        <a:xfrm>
          <a:off x="14620875" y="6534150"/>
          <a:ext cx="1952625" cy="38100"/>
          <a:chOff x="4369688" y="3760950"/>
          <a:chExt cx="1952625" cy="38100"/>
        </a:xfrm>
      </xdr:grpSpPr>
      <xdr:grpSp>
        <xdr:nvGrpSpPr>
          <xdr:cNvPr id="144" name="Shape 144">
            <a:extLst>
              <a:ext uri="{FF2B5EF4-FFF2-40B4-BE49-F238E27FC236}">
                <a16:creationId xmlns:a16="http://schemas.microsoft.com/office/drawing/2014/main" id="{00000000-0008-0000-0800-00009000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08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5" name="Shape 145">
              <a:extLst>
                <a:ext uri="{FF2B5EF4-FFF2-40B4-BE49-F238E27FC236}">
                  <a16:creationId xmlns:a16="http://schemas.microsoft.com/office/drawing/2014/main" id="{00000000-0008-0000-0800-000091000000}"/>
                </a:ext>
              </a:extLst>
            </xdr:cNvPr>
            <xdr:cNvGrpSpPr/>
          </xdr:nvGrpSpPr>
          <xdr:grpSpPr>
            <a:xfrm>
              <a:off x="4369688" y="3760950"/>
              <a:ext cx="1952625" cy="38100"/>
              <a:chOff x="4369688" y="3760950"/>
              <a:chExt cx="1952625" cy="38100"/>
            </a:xfrm>
          </xdr:grpSpPr>
          <xdr:sp macro="" textlink="">
            <xdr:nvSpPr>
              <xdr:cNvPr id="146" name="Shape 146">
                <a:extLst>
                  <a:ext uri="{FF2B5EF4-FFF2-40B4-BE49-F238E27FC236}">
                    <a16:creationId xmlns:a16="http://schemas.microsoft.com/office/drawing/2014/main" id="{00000000-0008-0000-0800-000092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7" name="Shape 147">
                <a:extLst>
                  <a:ext uri="{FF2B5EF4-FFF2-40B4-BE49-F238E27FC236}">
                    <a16:creationId xmlns:a16="http://schemas.microsoft.com/office/drawing/2014/main" id="{00000000-0008-0000-0800-000093000000}"/>
                  </a:ext>
                </a:extLst>
              </xdr:cNvPr>
              <xdr:cNvGrpSpPr/>
            </xdr:nvGrpSpPr>
            <xdr:grpSpPr>
              <a:xfrm>
                <a:off x="4369688" y="3760950"/>
                <a:ext cx="1952625" cy="38100"/>
                <a:chOff x="4369688" y="3760950"/>
                <a:chExt cx="1952625" cy="38100"/>
              </a:xfrm>
            </xdr:grpSpPr>
            <xdr:sp macro="" textlink="">
              <xdr:nvSpPr>
                <xdr:cNvPr id="148" name="Shape 148">
                  <a:extLst>
                    <a:ext uri="{FF2B5EF4-FFF2-40B4-BE49-F238E27FC236}">
                      <a16:creationId xmlns:a16="http://schemas.microsoft.com/office/drawing/2014/main" id="{00000000-0008-0000-0800-00009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9" name="Shape 149">
                  <a:extLst>
                    <a:ext uri="{FF2B5EF4-FFF2-40B4-BE49-F238E27FC236}">
                      <a16:creationId xmlns:a16="http://schemas.microsoft.com/office/drawing/2014/main" id="{00000000-0008-0000-0800-000095000000}"/>
                    </a:ext>
                  </a:extLst>
                </xdr:cNvPr>
                <xdr:cNvGrpSpPr/>
              </xdr:nvGrpSpPr>
              <xdr:grpSpPr>
                <a:xfrm>
                  <a:off x="4369688" y="3760950"/>
                  <a:ext cx="1952625" cy="38100"/>
                  <a:chOff x="4369688" y="3775238"/>
                  <a:chExt cx="1952625" cy="9525"/>
                </a:xfrm>
              </xdr:grpSpPr>
              <xdr:sp macro="" textlink="">
                <xdr:nvSpPr>
                  <xdr:cNvPr id="150" name="Shape 150">
                    <a:extLst>
                      <a:ext uri="{FF2B5EF4-FFF2-40B4-BE49-F238E27FC236}">
                        <a16:creationId xmlns:a16="http://schemas.microsoft.com/office/drawing/2014/main" id="{00000000-0008-0000-0800-00009600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51" name="Shape 151">
                    <a:extLst>
                      <a:ext uri="{FF2B5EF4-FFF2-40B4-BE49-F238E27FC236}">
                        <a16:creationId xmlns:a16="http://schemas.microsoft.com/office/drawing/2014/main" id="{00000000-0008-0000-0800-00009700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4392275" cy="914400"/>
    <xdr:pic>
      <xdr:nvPicPr>
        <xdr:cNvPr id="3" name="image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docs.google.com/spreadsheets/d/1PkQlGAqyzvkX3ck8h05WcglF42NNCdYI/edit?gid=811818188"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fuga.gov.co/transparencia-y-acceso-a-la-informacion-publica/planeacion-presupuesto-informes?field_fecha_de_emision_value=All&amp;term_node_tid_depth=167"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s://drive.google.com/drive/u/0/folders/1XoRxT-ZTrgZKxTPJtXbO9Qf-GBuybcq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drive.google.com/drive/folders/1ipzcuh53zAFN_bey39hHsUg6AakAHtsN?usp=drive_link"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s://drive.google.com/drive/u/0/folders/1Ywiztz1fxQLCoPSJihydsCQ-6iKoYBby"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https://drive.google.com/drive/u/0/folders/1wKb5n66F3Cm90fHuXDt_CuAdZuVRQIrH" TargetMode="Externa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CC00"/>
  </sheetPr>
  <dimension ref="A1:AR1000"/>
  <sheetViews>
    <sheetView tabSelected="1" workbookViewId="0">
      <selection sqref="A1:M3"/>
    </sheetView>
  </sheetViews>
  <sheetFormatPr baseColWidth="10" defaultColWidth="12.5703125" defaultRowHeight="15" customHeight="1"/>
  <cols>
    <col min="3" max="4" width="14.28515625" customWidth="1"/>
    <col min="5" max="5" width="15" customWidth="1"/>
    <col min="6" max="6" width="16"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25" width="7.28515625" customWidth="1"/>
    <col min="26" max="44" width="11.42578125" customWidth="1"/>
  </cols>
  <sheetData>
    <row r="1" spans="1:44"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row>
    <row r="2" spans="1:44"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9"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row>
    <row r="7" spans="1:44"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row>
    <row r="8" spans="1:44" ht="34.5" customHeight="1">
      <c r="A8" s="788" t="s">
        <v>4</v>
      </c>
      <c r="B8" s="766"/>
      <c r="C8" s="789"/>
      <c r="D8" s="765" t="s">
        <v>5</v>
      </c>
      <c r="E8" s="766"/>
      <c r="F8" s="766"/>
      <c r="G8" s="766"/>
      <c r="H8" s="766"/>
      <c r="I8" s="766"/>
      <c r="J8" s="767"/>
      <c r="K8" s="3" t="s">
        <v>6</v>
      </c>
      <c r="L8" s="768" t="s">
        <v>7</v>
      </c>
      <c r="M8" s="767"/>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row>
    <row r="9" spans="1:44"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c r="AD10" s="2"/>
      <c r="AE10" s="2"/>
      <c r="AF10" s="2"/>
      <c r="AG10" s="2"/>
      <c r="AH10" s="2"/>
      <c r="AI10" s="2"/>
      <c r="AJ10" s="2"/>
      <c r="AK10" s="2"/>
      <c r="AL10" s="2"/>
      <c r="AM10" s="2"/>
      <c r="AN10" s="2"/>
      <c r="AO10" s="2"/>
      <c r="AP10" s="2"/>
      <c r="AQ10" s="2"/>
      <c r="AR10" s="2"/>
    </row>
    <row r="11" spans="1:44" ht="29.25" customHeight="1">
      <c r="A11" s="783" t="s">
        <v>10</v>
      </c>
      <c r="B11" s="784"/>
      <c r="C11" s="785"/>
      <c r="D11" s="798" t="s">
        <v>11</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c r="AA11" s="4"/>
      <c r="AB11" s="4"/>
      <c r="AC11" s="4"/>
      <c r="AD11" s="4"/>
      <c r="AE11" s="4"/>
      <c r="AF11" s="4"/>
      <c r="AG11" s="4"/>
      <c r="AH11" s="4"/>
      <c r="AI11" s="4"/>
      <c r="AJ11" s="4"/>
      <c r="AK11" s="4"/>
      <c r="AL11" s="4"/>
      <c r="AM11" s="4"/>
      <c r="AN11" s="4"/>
      <c r="AO11" s="4"/>
      <c r="AP11" s="4"/>
      <c r="AQ11" s="4"/>
      <c r="AR11" s="4"/>
    </row>
    <row r="12" spans="1:44" ht="36.75" customHeight="1">
      <c r="A12" s="803" t="s">
        <v>16</v>
      </c>
      <c r="B12" s="777"/>
      <c r="C12" s="797"/>
      <c r="D12" s="804" t="s">
        <v>17</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4"/>
      <c r="AA12" s="4"/>
      <c r="AB12" s="4"/>
      <c r="AC12" s="4"/>
      <c r="AD12" s="4"/>
      <c r="AE12" s="4"/>
      <c r="AF12" s="4"/>
      <c r="AG12" s="4"/>
      <c r="AH12" s="4"/>
      <c r="AI12" s="4"/>
      <c r="AJ12" s="4"/>
      <c r="AK12" s="4"/>
      <c r="AL12" s="4"/>
      <c r="AM12" s="4"/>
      <c r="AN12" s="4"/>
      <c r="AO12" s="4"/>
      <c r="AP12" s="4"/>
      <c r="AQ12" s="4"/>
      <c r="AR12" s="4"/>
    </row>
    <row r="13" spans="1:44" ht="75.75" customHeight="1">
      <c r="A13" s="803" t="s">
        <v>24</v>
      </c>
      <c r="B13" s="777"/>
      <c r="C13" s="797"/>
      <c r="D13" s="805" t="s">
        <v>21</v>
      </c>
      <c r="E13" s="777"/>
      <c r="F13" s="777"/>
      <c r="G13" s="777"/>
      <c r="H13" s="777"/>
      <c r="I13" s="777"/>
      <c r="J13" s="797"/>
      <c r="K13" s="11" t="s">
        <v>25</v>
      </c>
      <c r="L13" s="806" t="s">
        <v>26</v>
      </c>
      <c r="M13" s="778"/>
      <c r="N13" s="4"/>
      <c r="O13" s="4"/>
      <c r="P13" s="4"/>
      <c r="Q13" s="4"/>
      <c r="R13" s="12" t="s">
        <v>27</v>
      </c>
      <c r="S13" s="13"/>
      <c r="T13" s="14" t="s">
        <v>28</v>
      </c>
      <c r="U13" s="15"/>
      <c r="V13" s="16"/>
      <c r="W13" s="16"/>
      <c r="X13" s="16"/>
      <c r="Y13" s="12" t="s">
        <v>29</v>
      </c>
      <c r="Z13" s="4"/>
      <c r="AA13" s="4"/>
      <c r="AB13" s="4"/>
      <c r="AC13" s="4"/>
      <c r="AD13" s="4"/>
      <c r="AE13" s="4"/>
      <c r="AF13" s="4"/>
      <c r="AG13" s="4"/>
      <c r="AH13" s="4"/>
      <c r="AI13" s="4"/>
      <c r="AJ13" s="4"/>
      <c r="AK13" s="4"/>
      <c r="AL13" s="4"/>
      <c r="AM13" s="4"/>
      <c r="AN13" s="4"/>
      <c r="AO13" s="4"/>
      <c r="AP13" s="4"/>
      <c r="AQ13" s="4"/>
      <c r="AR13" s="4"/>
    </row>
    <row r="14" spans="1:44" ht="34.5" customHeight="1">
      <c r="A14" s="803" t="s">
        <v>30</v>
      </c>
      <c r="B14" s="777"/>
      <c r="C14" s="797"/>
      <c r="D14" s="807" t="s">
        <v>31</v>
      </c>
      <c r="E14" s="777"/>
      <c r="F14" s="777"/>
      <c r="G14" s="777"/>
      <c r="H14" s="777"/>
      <c r="I14" s="777"/>
      <c r="J14" s="777"/>
      <c r="K14" s="777"/>
      <c r="L14" s="777"/>
      <c r="M14" s="778"/>
      <c r="N14" s="4"/>
      <c r="O14" s="4"/>
      <c r="P14" s="4"/>
      <c r="Q14" s="4"/>
      <c r="R14" s="17" t="s">
        <v>32</v>
      </c>
      <c r="S14" s="16"/>
      <c r="T14" s="18"/>
      <c r="U14" s="19" t="s">
        <v>28</v>
      </c>
      <c r="V14" s="16"/>
      <c r="W14" s="16"/>
      <c r="X14" s="16"/>
      <c r="Y14" s="17" t="s">
        <v>29</v>
      </c>
      <c r="Z14" s="4"/>
      <c r="AA14" s="4"/>
      <c r="AB14" s="4"/>
      <c r="AC14" s="20"/>
      <c r="AD14" s="4"/>
      <c r="AE14" s="4"/>
      <c r="AF14" s="4"/>
      <c r="AG14" s="4"/>
      <c r="AH14" s="4"/>
      <c r="AI14" s="4"/>
      <c r="AJ14" s="4"/>
      <c r="AK14" s="4"/>
      <c r="AL14" s="4"/>
      <c r="AM14" s="4"/>
      <c r="AN14" s="4"/>
      <c r="AO14" s="4"/>
      <c r="AP14" s="4"/>
      <c r="AQ14" s="4"/>
      <c r="AR14" s="4"/>
    </row>
    <row r="15" spans="1:44" ht="24.75" customHeight="1">
      <c r="A15" s="808" t="s">
        <v>33</v>
      </c>
      <c r="B15" s="809"/>
      <c r="C15" s="810"/>
      <c r="N15" s="4"/>
      <c r="O15" s="4"/>
      <c r="P15" s="4"/>
      <c r="Q15" s="4"/>
      <c r="R15" s="17" t="s">
        <v>34</v>
      </c>
      <c r="S15" s="16"/>
      <c r="T15" s="16"/>
      <c r="U15" s="19" t="s">
        <v>28</v>
      </c>
      <c r="V15" s="19" t="s">
        <v>28</v>
      </c>
      <c r="W15" s="16"/>
      <c r="X15" s="16"/>
      <c r="Y15" s="17" t="s">
        <v>34</v>
      </c>
      <c r="Z15" s="4"/>
      <c r="AA15" s="4"/>
      <c r="AB15" s="4"/>
      <c r="AC15" s="4"/>
      <c r="AD15" s="4"/>
      <c r="AE15" s="4"/>
      <c r="AF15" s="4"/>
      <c r="AG15" s="4"/>
      <c r="AH15" s="4"/>
      <c r="AI15" s="4"/>
      <c r="AJ15" s="4"/>
      <c r="AK15" s="4"/>
      <c r="AL15" s="4"/>
      <c r="AM15" s="4"/>
      <c r="AN15" s="4"/>
      <c r="AO15" s="4"/>
      <c r="AP15" s="4"/>
      <c r="AQ15" s="4"/>
      <c r="AR15" s="4"/>
    </row>
    <row r="16" spans="1:44" ht="36.75" customHeight="1">
      <c r="A16" s="773"/>
      <c r="B16" s="774"/>
      <c r="C16" s="811"/>
      <c r="D16" s="812" t="s">
        <v>35</v>
      </c>
      <c r="E16" s="777"/>
      <c r="F16" s="797"/>
      <c r="G16" s="813" t="s">
        <v>36</v>
      </c>
      <c r="H16" s="777"/>
      <c r="I16" s="777"/>
      <c r="J16" s="778"/>
      <c r="K16" s="22" t="s">
        <v>37</v>
      </c>
      <c r="L16" s="812" t="s">
        <v>38</v>
      </c>
      <c r="M16" s="778"/>
      <c r="N16" s="4"/>
      <c r="O16" s="4"/>
      <c r="P16" s="4"/>
      <c r="Q16" s="4"/>
      <c r="R16" s="17" t="s">
        <v>39</v>
      </c>
      <c r="S16" s="16"/>
      <c r="T16" s="16"/>
      <c r="U16" s="16"/>
      <c r="V16" s="19" t="s">
        <v>28</v>
      </c>
      <c r="W16" s="19" t="s">
        <v>28</v>
      </c>
      <c r="X16" s="19" t="s">
        <v>28</v>
      </c>
      <c r="Y16" s="17" t="s">
        <v>39</v>
      </c>
      <c r="Z16" s="4"/>
      <c r="AA16" s="4"/>
      <c r="AB16" s="4"/>
      <c r="AC16" s="4"/>
      <c r="AD16" s="4"/>
      <c r="AE16" s="4"/>
      <c r="AF16" s="4"/>
      <c r="AG16" s="4"/>
      <c r="AH16" s="4"/>
      <c r="AI16" s="4"/>
      <c r="AJ16" s="4"/>
      <c r="AK16" s="4"/>
      <c r="AL16" s="4"/>
      <c r="AM16" s="4"/>
      <c r="AN16" s="4"/>
      <c r="AO16" s="4"/>
      <c r="AP16" s="4"/>
      <c r="AQ16" s="4"/>
      <c r="AR16" s="4"/>
    </row>
    <row r="17" spans="1:44" ht="62.25" customHeight="1">
      <c r="A17" s="808" t="s">
        <v>40</v>
      </c>
      <c r="B17" s="809"/>
      <c r="C17" s="810"/>
      <c r="D17" s="818" t="s">
        <v>41</v>
      </c>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c r="AA17" s="4"/>
      <c r="AB17" s="4"/>
      <c r="AC17" s="4"/>
      <c r="AD17" s="4"/>
      <c r="AE17" s="4"/>
      <c r="AF17" s="4"/>
      <c r="AG17" s="4"/>
      <c r="AH17" s="4"/>
      <c r="AI17" s="4"/>
      <c r="AJ17" s="4"/>
      <c r="AK17" s="4"/>
      <c r="AL17" s="4"/>
      <c r="AM17" s="4"/>
      <c r="AN17" s="4"/>
      <c r="AO17" s="4"/>
      <c r="AP17" s="4"/>
      <c r="AQ17" s="4"/>
      <c r="AR17" s="4"/>
    </row>
    <row r="18" spans="1:44" ht="20.25" customHeight="1">
      <c r="A18" s="772"/>
      <c r="B18" s="770"/>
      <c r="C18" s="814"/>
      <c r="D18" s="27" t="s">
        <v>43</v>
      </c>
      <c r="E18" s="28">
        <v>2022</v>
      </c>
      <c r="F18" s="28">
        <v>2023</v>
      </c>
      <c r="G18" s="28">
        <v>2024</v>
      </c>
      <c r="H18" s="28">
        <v>2025</v>
      </c>
      <c r="I18" s="819" t="s">
        <v>44</v>
      </c>
      <c r="J18" s="809"/>
      <c r="K18" s="809"/>
      <c r="L18" s="809"/>
      <c r="M18" s="820"/>
      <c r="N18" s="4"/>
      <c r="O18" s="4"/>
      <c r="P18" s="4"/>
      <c r="Q18" s="2"/>
      <c r="R18" s="2"/>
      <c r="S18" s="2"/>
      <c r="T18" s="2"/>
      <c r="U18" s="2"/>
      <c r="V18" s="2"/>
      <c r="W18" s="2"/>
      <c r="X18" s="2"/>
      <c r="Y18" s="2"/>
      <c r="Z18" s="4"/>
      <c r="AA18" s="4"/>
      <c r="AB18" s="4"/>
      <c r="AC18" s="4"/>
      <c r="AD18" s="4"/>
      <c r="AE18" s="4"/>
      <c r="AF18" s="4"/>
      <c r="AG18" s="4"/>
      <c r="AH18" s="4"/>
      <c r="AI18" s="4"/>
      <c r="AJ18" s="4"/>
      <c r="AK18" s="4"/>
      <c r="AL18" s="4"/>
      <c r="AM18" s="4"/>
      <c r="AN18" s="4"/>
      <c r="AO18" s="4"/>
      <c r="AP18" s="4"/>
      <c r="AQ18" s="4"/>
      <c r="AR18" s="4"/>
    </row>
    <row r="19" spans="1:44" ht="20.25" customHeight="1">
      <c r="A19" s="772"/>
      <c r="B19" s="770"/>
      <c r="C19" s="814"/>
      <c r="D19" s="27" t="s">
        <v>45</v>
      </c>
      <c r="E19" s="29" t="s">
        <v>29</v>
      </c>
      <c r="F19" s="29" t="s">
        <v>29</v>
      </c>
      <c r="G19" s="30">
        <v>0.92</v>
      </c>
      <c r="H19" s="29" t="s">
        <v>29</v>
      </c>
      <c r="I19" s="821"/>
      <c r="J19" s="770"/>
      <c r="K19" s="770"/>
      <c r="L19" s="770"/>
      <c r="M19" s="771"/>
      <c r="N19" s="2"/>
      <c r="O19" s="2"/>
      <c r="P19" s="2"/>
      <c r="Q19" s="2"/>
      <c r="R19" s="2"/>
      <c r="S19" s="2"/>
      <c r="T19" s="2"/>
      <c r="U19" s="2"/>
      <c r="V19" s="2"/>
      <c r="W19" s="2"/>
      <c r="X19" s="2"/>
      <c r="Y19" s="31"/>
      <c r="Z19" s="2"/>
      <c r="AA19" s="2"/>
      <c r="AB19" s="2"/>
      <c r="AC19" s="2"/>
      <c r="AD19" s="2"/>
      <c r="AE19" s="2"/>
      <c r="AF19" s="2"/>
      <c r="AG19" s="2"/>
      <c r="AH19" s="2"/>
      <c r="AI19" s="2"/>
      <c r="AJ19" s="2"/>
      <c r="AK19" s="2"/>
      <c r="AL19" s="2"/>
      <c r="AM19" s="2"/>
      <c r="AN19" s="2"/>
      <c r="AO19" s="2"/>
      <c r="AP19" s="2"/>
      <c r="AQ19" s="2"/>
      <c r="AR19" s="2"/>
    </row>
    <row r="20" spans="1:44" ht="18.75" customHeight="1">
      <c r="A20" s="772"/>
      <c r="B20" s="770"/>
      <c r="C20" s="814"/>
      <c r="D20" s="842"/>
      <c r="E20" s="809"/>
      <c r="F20" s="809"/>
      <c r="G20" s="809"/>
      <c r="H20" s="809"/>
      <c r="I20" s="821"/>
      <c r="J20" s="770"/>
      <c r="K20" s="770"/>
      <c r="L20" s="770"/>
      <c r="M20" s="771"/>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12.75" customHeight="1">
      <c r="A21" s="772"/>
      <c r="B21" s="770"/>
      <c r="C21" s="814"/>
      <c r="D21" s="821"/>
      <c r="E21" s="770"/>
      <c r="F21" s="770"/>
      <c r="G21" s="770"/>
      <c r="H21" s="770"/>
      <c r="I21" s="821"/>
      <c r="J21" s="770"/>
      <c r="K21" s="770"/>
      <c r="L21" s="770"/>
      <c r="M21" s="771"/>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13.5" customHeight="1">
      <c r="A22" s="815"/>
      <c r="B22" s="816"/>
      <c r="C22" s="817"/>
      <c r="D22" s="822"/>
      <c r="E22" s="816"/>
      <c r="F22" s="816"/>
      <c r="G22" s="816"/>
      <c r="H22" s="816"/>
      <c r="I22" s="822"/>
      <c r="J22" s="816"/>
      <c r="K22" s="816"/>
      <c r="L22" s="816"/>
      <c r="M22" s="823"/>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33" customHeight="1">
      <c r="A25" s="844" t="s">
        <v>47</v>
      </c>
      <c r="B25" s="784"/>
      <c r="C25" s="784"/>
      <c r="D25" s="784"/>
      <c r="E25" s="784"/>
      <c r="F25" s="784"/>
      <c r="G25" s="784"/>
      <c r="H25" s="784"/>
      <c r="I25" s="784"/>
      <c r="J25" s="784"/>
      <c r="K25" s="784"/>
      <c r="L25" s="784"/>
      <c r="M25" s="787"/>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6" spans="1:44" ht="105" customHeight="1">
      <c r="A26" s="803" t="s">
        <v>48</v>
      </c>
      <c r="B26" s="777"/>
      <c r="C26" s="797"/>
      <c r="D26" s="845" t="s">
        <v>49</v>
      </c>
      <c r="E26" s="777"/>
      <c r="F26" s="777"/>
      <c r="G26" s="777"/>
      <c r="H26" s="777"/>
      <c r="I26" s="777"/>
      <c r="J26" s="777"/>
      <c r="K26" s="777"/>
      <c r="L26" s="777"/>
      <c r="M26" s="778"/>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48" customHeight="1">
      <c r="A27" s="803" t="s">
        <v>50</v>
      </c>
      <c r="B27" s="777"/>
      <c r="C27" s="797"/>
      <c r="D27" s="824" t="s">
        <v>51</v>
      </c>
      <c r="E27" s="809"/>
      <c r="F27" s="809"/>
      <c r="G27" s="809"/>
      <c r="H27" s="809"/>
      <c r="I27" s="809"/>
      <c r="J27" s="810"/>
      <c r="K27" s="32" t="s">
        <v>52</v>
      </c>
      <c r="L27" s="824" t="s">
        <v>51</v>
      </c>
      <c r="M27" s="820"/>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row>
    <row r="28" spans="1:44"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row>
    <row r="29" spans="1:44" ht="33.75" customHeight="1">
      <c r="A29" s="815"/>
      <c r="B29" s="816"/>
      <c r="C29" s="817"/>
      <c r="D29" s="850" t="s">
        <v>57</v>
      </c>
      <c r="E29" s="766"/>
      <c r="F29" s="789"/>
      <c r="G29" s="851" t="s">
        <v>58</v>
      </c>
      <c r="H29" s="766"/>
      <c r="I29" s="766"/>
      <c r="J29" s="766"/>
      <c r="K29" s="789"/>
      <c r="L29" s="852" t="s">
        <v>59</v>
      </c>
      <c r="M29" s="767"/>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row>
    <row r="31" spans="1:44"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row>
    <row r="32" spans="1:44"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30" customHeight="1">
      <c r="A33" s="34" t="s">
        <v>63</v>
      </c>
      <c r="B33" s="35" t="s">
        <v>64</v>
      </c>
      <c r="C33" s="36" t="s">
        <v>65</v>
      </c>
      <c r="D33" s="36" t="s">
        <v>66</v>
      </c>
      <c r="E33" s="36" t="s">
        <v>67</v>
      </c>
      <c r="F33" s="37" t="s">
        <v>68</v>
      </c>
      <c r="G33" s="827"/>
      <c r="H33" s="774"/>
      <c r="I33" s="774"/>
      <c r="J33" s="774"/>
      <c r="K33" s="774"/>
      <c r="L33" s="774"/>
      <c r="M33" s="775"/>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row>
    <row r="34" spans="1:44" ht="28.5" customHeight="1">
      <c r="A34" s="39" t="s">
        <v>69</v>
      </c>
      <c r="B34" s="40">
        <v>1</v>
      </c>
      <c r="C34" s="41">
        <v>0.34300000000000003</v>
      </c>
      <c r="D34" s="42">
        <v>0.35</v>
      </c>
      <c r="E34" s="43"/>
      <c r="F34" s="44">
        <f t="shared" ref="F34:F37" si="0">(C34/D34)</f>
        <v>0.98000000000000009</v>
      </c>
      <c r="G34" s="854"/>
      <c r="H34" s="809"/>
      <c r="I34" s="809"/>
      <c r="J34" s="809"/>
      <c r="K34" s="809"/>
      <c r="L34" s="809"/>
      <c r="M34" s="820"/>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28.5" customHeight="1">
      <c r="A35" s="39" t="s">
        <v>70</v>
      </c>
      <c r="B35" s="40">
        <v>1</v>
      </c>
      <c r="C35" s="41">
        <v>0.4945</v>
      </c>
      <c r="D35" s="42">
        <v>0.5</v>
      </c>
      <c r="E35" s="43"/>
      <c r="F35" s="44">
        <f t="shared" si="0"/>
        <v>0.98899999999999999</v>
      </c>
      <c r="G35" s="770"/>
      <c r="H35" s="770"/>
      <c r="I35" s="770"/>
      <c r="J35" s="770"/>
      <c r="K35" s="770"/>
      <c r="L35" s="770"/>
      <c r="M35" s="771"/>
      <c r="N35" s="2"/>
      <c r="O35" s="2"/>
      <c r="P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row>
    <row r="36" spans="1:44" ht="28.5" customHeight="1">
      <c r="A36" s="39" t="s">
        <v>71</v>
      </c>
      <c r="B36" s="40">
        <v>1</v>
      </c>
      <c r="C36" s="41"/>
      <c r="D36" s="42">
        <v>0.75</v>
      </c>
      <c r="E36" s="43"/>
      <c r="F36" s="44">
        <f t="shared" si="0"/>
        <v>0</v>
      </c>
      <c r="G36" s="770"/>
      <c r="H36" s="770"/>
      <c r="I36" s="770"/>
      <c r="J36" s="770"/>
      <c r="K36" s="770"/>
      <c r="L36" s="770"/>
      <c r="M36" s="771"/>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row>
    <row r="37" spans="1:44" ht="28.5" customHeight="1">
      <c r="A37" s="39" t="s">
        <v>72</v>
      </c>
      <c r="B37" s="40">
        <v>1</v>
      </c>
      <c r="C37" s="41"/>
      <c r="D37" s="42">
        <v>1</v>
      </c>
      <c r="E37" s="43"/>
      <c r="F37" s="44">
        <f t="shared" si="0"/>
        <v>0</v>
      </c>
      <c r="G37" s="770"/>
      <c r="H37" s="770"/>
      <c r="I37" s="770"/>
      <c r="J37" s="770"/>
      <c r="K37" s="770"/>
      <c r="L37" s="770"/>
      <c r="M37" s="771"/>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row>
    <row r="38" spans="1:44" ht="37.5" customHeight="1">
      <c r="A38" s="45" t="s">
        <v>73</v>
      </c>
      <c r="B38" s="46">
        <f>AVERAGE(B34:B37)</f>
        <v>1</v>
      </c>
      <c r="C38" s="47"/>
      <c r="D38" s="48"/>
      <c r="E38" s="49"/>
      <c r="F38" s="50" t="e">
        <f>C38/D38</f>
        <v>#DIV/0!</v>
      </c>
      <c r="G38" s="770"/>
      <c r="H38" s="770"/>
      <c r="I38" s="770"/>
      <c r="J38" s="770"/>
      <c r="K38" s="770"/>
      <c r="L38" s="770"/>
      <c r="M38" s="771"/>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row>
    <row r="39" spans="1:44"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row>
    <row r="40" spans="1:44" ht="36" customHeight="1">
      <c r="A40" s="855"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52"/>
    </row>
    <row r="41" spans="1:44" ht="296.25" customHeight="1">
      <c r="A41" s="856" t="s">
        <v>75</v>
      </c>
      <c r="B41" s="809"/>
      <c r="C41" s="809"/>
      <c r="D41" s="809"/>
      <c r="E41" s="809"/>
      <c r="F41" s="809"/>
      <c r="G41" s="809"/>
      <c r="H41" s="809"/>
      <c r="I41" s="809"/>
      <c r="J41" s="809"/>
      <c r="K41" s="809"/>
      <c r="L41" s="809"/>
      <c r="M41" s="820"/>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31.5" customHeight="1">
      <c r="A42" s="864" t="s">
        <v>76</v>
      </c>
      <c r="B42" s="809"/>
      <c r="C42" s="810"/>
      <c r="D42" s="853" t="s">
        <v>77</v>
      </c>
      <c r="E42" s="809"/>
      <c r="F42" s="810"/>
      <c r="G42" s="853" t="s">
        <v>78</v>
      </c>
      <c r="H42" s="809"/>
      <c r="I42" s="809"/>
      <c r="J42" s="810"/>
      <c r="K42" s="857" t="s">
        <v>79</v>
      </c>
      <c r="L42" s="853" t="s">
        <v>80</v>
      </c>
      <c r="M42" s="820"/>
      <c r="N42" s="53"/>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row>
    <row r="43" spans="1:44"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row>
    <row r="44" spans="1:44" ht="57" customHeight="1">
      <c r="A44" s="865" t="s">
        <v>81</v>
      </c>
      <c r="B44" s="777"/>
      <c r="C44" s="802"/>
      <c r="D44" s="805" t="s">
        <v>82</v>
      </c>
      <c r="E44" s="777"/>
      <c r="F44" s="777"/>
      <c r="G44" s="777"/>
      <c r="H44" s="777"/>
      <c r="I44" s="777"/>
      <c r="J44" s="797"/>
      <c r="K44" s="55" t="s">
        <v>83</v>
      </c>
      <c r="L44" s="805" t="s">
        <v>84</v>
      </c>
      <c r="M44" s="778"/>
      <c r="N44" s="53"/>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row>
    <row r="45" spans="1:44" ht="57.75" customHeight="1">
      <c r="A45" s="864" t="s">
        <v>85</v>
      </c>
      <c r="B45" s="809"/>
      <c r="C45" s="866"/>
      <c r="D45" s="805" t="s">
        <v>84</v>
      </c>
      <c r="E45" s="777"/>
      <c r="F45" s="777"/>
      <c r="G45" s="777"/>
      <c r="H45" s="777"/>
      <c r="I45" s="777"/>
      <c r="J45" s="797"/>
      <c r="K45" s="56" t="s">
        <v>86</v>
      </c>
      <c r="L45" s="859"/>
      <c r="M45" s="820"/>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row>
    <row r="46" spans="1:44" ht="35.25" customHeight="1">
      <c r="A46" s="862" t="s">
        <v>87</v>
      </c>
      <c r="B46" s="766"/>
      <c r="C46" s="766"/>
      <c r="D46" s="766"/>
      <c r="E46" s="766"/>
      <c r="F46" s="766"/>
      <c r="G46" s="766"/>
      <c r="H46" s="766"/>
      <c r="I46" s="766"/>
      <c r="J46" s="766"/>
      <c r="K46" s="766"/>
      <c r="L46" s="766"/>
      <c r="M46" s="767"/>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row>
    <row r="47" spans="1:44"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ht="55.5" customHeight="1">
      <c r="A48" s="860" t="s">
        <v>89</v>
      </c>
      <c r="B48" s="777"/>
      <c r="C48" s="797"/>
      <c r="D48" s="861" t="s">
        <v>90</v>
      </c>
      <c r="E48" s="777"/>
      <c r="F48" s="797"/>
      <c r="G48" s="861" t="s">
        <v>91</v>
      </c>
      <c r="H48" s="777"/>
      <c r="I48" s="777"/>
      <c r="J48" s="797"/>
      <c r="K48" s="57" t="s">
        <v>92</v>
      </c>
      <c r="L48" s="861" t="s">
        <v>91</v>
      </c>
      <c r="M48" s="778"/>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ht="48" customHeight="1">
      <c r="A49" s="833" t="s">
        <v>93</v>
      </c>
      <c r="B49" s="777"/>
      <c r="C49" s="797"/>
      <c r="D49" s="829" t="s">
        <v>94</v>
      </c>
      <c r="E49" s="777"/>
      <c r="F49" s="797"/>
      <c r="G49" s="830" t="s">
        <v>95</v>
      </c>
      <c r="H49" s="777"/>
      <c r="I49" s="777"/>
      <c r="J49" s="797"/>
      <c r="K49" s="58"/>
      <c r="L49" s="828"/>
      <c r="M49" s="778"/>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ht="62.25" customHeight="1">
      <c r="A50" s="833" t="s">
        <v>96</v>
      </c>
      <c r="B50" s="777"/>
      <c r="C50" s="797"/>
      <c r="D50" s="829" t="s">
        <v>94</v>
      </c>
      <c r="E50" s="777"/>
      <c r="F50" s="797"/>
      <c r="G50" s="831" t="s">
        <v>97</v>
      </c>
      <c r="H50" s="777"/>
      <c r="I50" s="777"/>
      <c r="J50" s="797"/>
      <c r="K50" s="59"/>
      <c r="L50" s="828"/>
      <c r="M50" s="778"/>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ht="49.5" customHeight="1">
      <c r="A51" s="833" t="s">
        <v>98</v>
      </c>
      <c r="B51" s="777"/>
      <c r="C51" s="797"/>
      <c r="D51" s="829" t="s">
        <v>94</v>
      </c>
      <c r="E51" s="777"/>
      <c r="F51" s="797"/>
      <c r="G51" s="831" t="s">
        <v>99</v>
      </c>
      <c r="H51" s="777"/>
      <c r="I51" s="777"/>
      <c r="J51" s="797"/>
      <c r="K51" s="58"/>
      <c r="L51" s="828"/>
      <c r="M51" s="778"/>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ht="64.5" customHeight="1">
      <c r="A52" s="833" t="s">
        <v>100</v>
      </c>
      <c r="B52" s="777"/>
      <c r="C52" s="797"/>
      <c r="D52" s="829" t="s">
        <v>101</v>
      </c>
      <c r="E52" s="777"/>
      <c r="F52" s="797"/>
      <c r="G52" s="832" t="s">
        <v>102</v>
      </c>
      <c r="H52" s="777"/>
      <c r="I52" s="777"/>
      <c r="J52" s="797"/>
      <c r="K52" s="58"/>
      <c r="L52" s="828"/>
      <c r="M52" s="778"/>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28.5" customHeight="1">
      <c r="A53" s="834" t="s">
        <v>103</v>
      </c>
      <c r="B53" s="809"/>
      <c r="C53" s="810"/>
      <c r="D53" s="835"/>
      <c r="E53" s="809"/>
      <c r="F53" s="810"/>
      <c r="G53" s="837"/>
      <c r="H53" s="809"/>
      <c r="I53" s="809"/>
      <c r="J53" s="810"/>
      <c r="K53" s="838"/>
      <c r="L53" s="837"/>
      <c r="M53" s="820"/>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ht="9.75" customHeight="1">
      <c r="A54" s="772"/>
      <c r="B54" s="770"/>
      <c r="C54" s="814"/>
      <c r="D54" s="821"/>
      <c r="E54" s="770"/>
      <c r="F54" s="814"/>
      <c r="G54" s="821"/>
      <c r="H54" s="770"/>
      <c r="I54" s="770"/>
      <c r="J54" s="814"/>
      <c r="K54" s="839"/>
      <c r="L54" s="821"/>
      <c r="M54" s="771"/>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ht="21" customHeight="1">
      <c r="A55" s="772"/>
      <c r="B55" s="770"/>
      <c r="C55" s="814"/>
      <c r="D55" s="821"/>
      <c r="E55" s="770"/>
      <c r="F55" s="814"/>
      <c r="G55" s="821"/>
      <c r="H55" s="770"/>
      <c r="I55" s="770"/>
      <c r="J55" s="814"/>
      <c r="K55" s="839"/>
      <c r="L55" s="821"/>
      <c r="M55" s="771"/>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ht="21" customHeight="1">
      <c r="A56" s="773"/>
      <c r="B56" s="774"/>
      <c r="C56" s="811"/>
      <c r="D56" s="836"/>
      <c r="E56" s="774"/>
      <c r="F56" s="811"/>
      <c r="G56" s="836"/>
      <c r="H56" s="774"/>
      <c r="I56" s="774"/>
      <c r="J56" s="811"/>
      <c r="K56" s="800"/>
      <c r="L56" s="836"/>
      <c r="M56" s="775"/>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ht="82.5" customHeight="1">
      <c r="A57" s="840" t="s">
        <v>104</v>
      </c>
      <c r="B57" s="777"/>
      <c r="C57" s="797"/>
      <c r="D57" s="867"/>
      <c r="E57" s="766"/>
      <c r="F57" s="789"/>
      <c r="G57" s="867"/>
      <c r="H57" s="766"/>
      <c r="I57" s="766"/>
      <c r="J57" s="789"/>
      <c r="K57" s="61"/>
      <c r="L57" s="841"/>
      <c r="M57" s="778"/>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4"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4"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5.75" customHeight="1"/>
    <row r="259" spans="1:44" ht="15.75" customHeight="1"/>
    <row r="260" spans="1:44" ht="15.75" customHeight="1"/>
    <row r="261" spans="1:44" ht="15.75" customHeight="1"/>
    <row r="262" spans="1:44" ht="15.75" customHeight="1"/>
    <row r="263" spans="1:44" ht="15.75" customHeight="1"/>
    <row r="264" spans="1:44" ht="15.75" customHeight="1"/>
    <row r="265" spans="1:44" ht="15.75" customHeight="1"/>
    <row r="266" spans="1:44" ht="15.75" customHeight="1"/>
    <row r="267" spans="1:44" ht="15.75" customHeight="1"/>
    <row r="268" spans="1:44" ht="15.75" customHeight="1"/>
    <row r="269" spans="1:44" ht="15.75" customHeight="1"/>
    <row r="270" spans="1:44" ht="15.75" customHeight="1"/>
    <row r="271" spans="1:44" ht="15.75" customHeight="1"/>
    <row r="272" spans="1:4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4">
    <mergeCell ref="A49:C49"/>
    <mergeCell ref="A50:C50"/>
    <mergeCell ref="A51:C51"/>
    <mergeCell ref="D57:F57"/>
    <mergeCell ref="G57:J57"/>
    <mergeCell ref="D45:J45"/>
    <mergeCell ref="L45:M45"/>
    <mergeCell ref="A48:C48"/>
    <mergeCell ref="D48:F48"/>
    <mergeCell ref="A46:M46"/>
    <mergeCell ref="A47:M47"/>
    <mergeCell ref="G48:J48"/>
    <mergeCell ref="L48:M48"/>
    <mergeCell ref="A45:C45"/>
    <mergeCell ref="L42:M43"/>
    <mergeCell ref="L44:M44"/>
    <mergeCell ref="G34:M39"/>
    <mergeCell ref="A40:M40"/>
    <mergeCell ref="A41:M41"/>
    <mergeCell ref="D42:F43"/>
    <mergeCell ref="G42:J43"/>
    <mergeCell ref="K42:K43"/>
    <mergeCell ref="D44:J44"/>
    <mergeCell ref="A42:C43"/>
    <mergeCell ref="A44:C44"/>
    <mergeCell ref="A57:C57"/>
    <mergeCell ref="L57:M57"/>
    <mergeCell ref="D20:H22"/>
    <mergeCell ref="A23:M23"/>
    <mergeCell ref="A24:M24"/>
    <mergeCell ref="A25:M25"/>
    <mergeCell ref="A26:C26"/>
    <mergeCell ref="D26:M26"/>
    <mergeCell ref="A27:C27"/>
    <mergeCell ref="A28:C29"/>
    <mergeCell ref="D28:F28"/>
    <mergeCell ref="G28:K28"/>
    <mergeCell ref="L28:M28"/>
    <mergeCell ref="D29:F29"/>
    <mergeCell ref="G29:K29"/>
    <mergeCell ref="L29:M29"/>
    <mergeCell ref="D52:F52"/>
    <mergeCell ref="G52:J52"/>
    <mergeCell ref="L52:M52"/>
    <mergeCell ref="A52:C52"/>
    <mergeCell ref="A53:C56"/>
    <mergeCell ref="D53:F56"/>
    <mergeCell ref="G53:J56"/>
    <mergeCell ref="K53:K56"/>
    <mergeCell ref="L53:M56"/>
    <mergeCell ref="L50:M50"/>
    <mergeCell ref="L51:M51"/>
    <mergeCell ref="D49:F49"/>
    <mergeCell ref="G49:J49"/>
    <mergeCell ref="L49:M49"/>
    <mergeCell ref="D50:F50"/>
    <mergeCell ref="G50:J50"/>
    <mergeCell ref="D51:F51"/>
    <mergeCell ref="G51:J51"/>
    <mergeCell ref="D27:J27"/>
    <mergeCell ref="L27:M27"/>
    <mergeCell ref="A31:M31"/>
    <mergeCell ref="A32:F32"/>
    <mergeCell ref="G32:M33"/>
    <mergeCell ref="A15:C16"/>
    <mergeCell ref="D16:F16"/>
    <mergeCell ref="G16:J16"/>
    <mergeCell ref="L16:M16"/>
    <mergeCell ref="A17:C22"/>
    <mergeCell ref="D17:M17"/>
    <mergeCell ref="I18:M22"/>
    <mergeCell ref="A13:C13"/>
    <mergeCell ref="D13:J13"/>
    <mergeCell ref="L13:M13"/>
    <mergeCell ref="A14:C14"/>
    <mergeCell ref="D14:M14"/>
    <mergeCell ref="A9:M9"/>
    <mergeCell ref="A10:M10"/>
    <mergeCell ref="R10:Y10"/>
    <mergeCell ref="A11:C11"/>
    <mergeCell ref="D11:M11"/>
    <mergeCell ref="R11:R12"/>
    <mergeCell ref="T11:X11"/>
    <mergeCell ref="A12:C12"/>
    <mergeCell ref="D12:M12"/>
    <mergeCell ref="D8:J8"/>
    <mergeCell ref="L8:M8"/>
    <mergeCell ref="A1:M3"/>
    <mergeCell ref="A4:M4"/>
    <mergeCell ref="A5:M5"/>
    <mergeCell ref="A6:M6"/>
    <mergeCell ref="A7:C7"/>
    <mergeCell ref="D7:M7"/>
    <mergeCell ref="A8:C8"/>
  </mergeCells>
  <dataValidations count="6">
    <dataValidation type="list" allowBlank="1" showInputMessage="1" showErrorMessage="1" prompt=" - " sqref="L8" xr:uid="{00000000-0002-0000-0000-000000000000}">
      <formula1>$B$117:$B$129</formula1>
    </dataValidation>
    <dataValidation type="list" allowBlank="1" showInputMessage="1" showErrorMessage="1" prompt=" - " sqref="D12" xr:uid="{00000000-0002-0000-0000-000001000000}">
      <formula1>$A$110:$A$115</formula1>
    </dataValidation>
    <dataValidation type="list" allowBlank="1" showInputMessage="1" showErrorMessage="1" prompt=" - " sqref="D8" xr:uid="{00000000-0002-0000-0000-000002000000}">
      <formula1>$A$135:$A$137</formula1>
    </dataValidation>
    <dataValidation type="list" allowBlank="1" showInputMessage="1" showErrorMessage="1" prompt=" - " sqref="D7" xr:uid="{00000000-0002-0000-0000-000003000000}">
      <formula1>$A$145:$A$149</formula1>
    </dataValidation>
    <dataValidation type="list" allowBlank="1" showInputMessage="1" showErrorMessage="1" prompt=" - " sqref="D49:D52" xr:uid="{00000000-0002-0000-0000-000004000000}">
      <formula1>$A$68:$A$71</formula1>
    </dataValidation>
    <dataValidation type="list" allowBlank="1" showInputMessage="1" showErrorMessage="1" prompt=" - " sqref="D13" xr:uid="{00000000-0002-0000-0000-000005000000}">
      <formula1>$A$121:$A$128</formula1>
    </dataValidation>
  </dataValidations>
  <pageMargins left="0.7" right="0.7" top="0.75" bottom="0.75" header="0" footer="0"/>
  <pageSetup orientation="landscape"/>
  <headerFooter>
    <oddFooter>&amp;LV5-20-05-2022</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00"/>
  </sheetPr>
  <dimension ref="A1:AB1000"/>
  <sheetViews>
    <sheetView workbookViewId="0"/>
  </sheetViews>
  <sheetFormatPr baseColWidth="10" defaultColWidth="12.5703125" defaultRowHeight="15" customHeight="1"/>
  <cols>
    <col min="1" max="1" width="14.140625" customWidth="1"/>
    <col min="3" max="3" width="12.85546875" hidden="1" customWidth="1"/>
    <col min="4" max="6" width="10.42578125" customWidth="1"/>
    <col min="7" max="8" width="15" customWidth="1"/>
    <col min="9" max="9" width="14" customWidth="1"/>
    <col min="10" max="10" width="8" customWidth="1"/>
    <col min="11" max="11" width="8.7109375" customWidth="1"/>
    <col min="12" max="12" width="9" customWidth="1"/>
    <col min="13" max="13" width="9.5703125" customWidth="1"/>
    <col min="14" max="14" width="23.42578125" customWidth="1"/>
    <col min="15" max="15" width="18.5703125" customWidth="1"/>
    <col min="16" max="16" width="29.85546875" customWidth="1"/>
    <col min="17" max="17" width="21.28515625" customWidth="1"/>
    <col min="18" max="19" width="10.7109375" hidden="1" customWidth="1"/>
    <col min="21" max="21" width="14.85546875" customWidth="1"/>
    <col min="22" max="22" width="14.5703125" customWidth="1"/>
    <col min="23" max="24" width="11.42578125" customWidth="1"/>
    <col min="25" max="25" width="13" customWidth="1"/>
    <col min="27" max="27" width="13" customWidth="1"/>
    <col min="28" max="28" width="15.42578125" customWidth="1"/>
  </cols>
  <sheetData>
    <row r="1" spans="1:28" ht="23.25" customHeight="1">
      <c r="A1" s="1108"/>
      <c r="B1" s="1109"/>
      <c r="C1" s="1109"/>
      <c r="D1" s="1109"/>
      <c r="E1" s="1109"/>
      <c r="F1" s="1109"/>
      <c r="G1" s="1109"/>
      <c r="H1" s="1109"/>
      <c r="I1" s="1109"/>
      <c r="J1" s="1109"/>
      <c r="K1" s="1109"/>
      <c r="L1" s="1109"/>
      <c r="M1" s="1109"/>
      <c r="N1" s="1109"/>
      <c r="O1" s="1109"/>
      <c r="P1" s="1110"/>
      <c r="Q1" s="257"/>
      <c r="R1" s="257"/>
      <c r="S1" s="257"/>
      <c r="T1" s="257"/>
      <c r="U1" s="257"/>
      <c r="V1" s="257"/>
      <c r="W1" s="257"/>
      <c r="X1" s="257"/>
      <c r="Y1" s="257"/>
      <c r="Z1" s="257"/>
      <c r="AA1" s="257"/>
      <c r="AB1" s="257"/>
    </row>
    <row r="2" spans="1:28" ht="23.25" customHeight="1">
      <c r="A2" s="1086"/>
      <c r="B2" s="770"/>
      <c r="C2" s="770"/>
      <c r="D2" s="770"/>
      <c r="E2" s="770"/>
      <c r="F2" s="770"/>
      <c r="G2" s="770"/>
      <c r="H2" s="770"/>
      <c r="I2" s="770"/>
      <c r="J2" s="770"/>
      <c r="K2" s="770"/>
      <c r="L2" s="770"/>
      <c r="M2" s="770"/>
      <c r="N2" s="770"/>
      <c r="O2" s="770"/>
      <c r="P2" s="1093"/>
      <c r="Q2" s="257"/>
      <c r="R2" s="257"/>
      <c r="S2" s="257"/>
      <c r="T2" s="257"/>
      <c r="U2" s="257"/>
      <c r="V2" s="257"/>
      <c r="W2" s="257"/>
      <c r="X2" s="257"/>
      <c r="Y2" s="257"/>
      <c r="Z2" s="257"/>
      <c r="AA2" s="257"/>
      <c r="AB2" s="257"/>
    </row>
    <row r="3" spans="1:28" ht="23.25" customHeight="1">
      <c r="A3" s="1111"/>
      <c r="B3" s="816"/>
      <c r="C3" s="816"/>
      <c r="D3" s="816"/>
      <c r="E3" s="816"/>
      <c r="F3" s="816"/>
      <c r="G3" s="816"/>
      <c r="H3" s="816"/>
      <c r="I3" s="816"/>
      <c r="J3" s="816"/>
      <c r="K3" s="816"/>
      <c r="L3" s="816"/>
      <c r="M3" s="816"/>
      <c r="N3" s="816"/>
      <c r="O3" s="816"/>
      <c r="P3" s="1112"/>
      <c r="Q3" s="257"/>
      <c r="R3" s="257"/>
      <c r="S3" s="257"/>
      <c r="T3" s="257"/>
      <c r="U3" s="257"/>
      <c r="V3" s="257"/>
      <c r="W3" s="257"/>
      <c r="X3" s="257"/>
      <c r="Y3" s="257"/>
      <c r="Z3" s="257"/>
      <c r="AA3" s="257"/>
      <c r="AB3" s="257"/>
    </row>
    <row r="4" spans="1:28" ht="9.75" customHeight="1">
      <c r="A4" s="1113"/>
      <c r="B4" s="794"/>
      <c r="C4" s="794"/>
      <c r="D4" s="794"/>
      <c r="E4" s="794"/>
      <c r="F4" s="794"/>
      <c r="G4" s="794"/>
      <c r="H4" s="794"/>
      <c r="I4" s="794"/>
      <c r="J4" s="794"/>
      <c r="K4" s="794"/>
      <c r="L4" s="794"/>
      <c r="M4" s="794"/>
      <c r="N4" s="794"/>
      <c r="O4" s="794"/>
      <c r="P4" s="1079"/>
      <c r="Q4" s="257"/>
      <c r="R4" s="257"/>
      <c r="S4" s="257"/>
      <c r="T4" s="257"/>
      <c r="U4" s="257"/>
      <c r="V4" s="257"/>
      <c r="W4" s="257"/>
      <c r="X4" s="257"/>
      <c r="Y4" s="257"/>
      <c r="Z4" s="257"/>
      <c r="AA4" s="257"/>
      <c r="AB4" s="257"/>
    </row>
    <row r="5" spans="1:28" ht="29.25" customHeight="1">
      <c r="A5" s="1114" t="s">
        <v>0</v>
      </c>
      <c r="B5" s="1105"/>
      <c r="C5" s="1105"/>
      <c r="D5" s="1105"/>
      <c r="E5" s="1105"/>
      <c r="F5" s="1105"/>
      <c r="G5" s="1105"/>
      <c r="H5" s="1105"/>
      <c r="I5" s="1105"/>
      <c r="J5" s="1105"/>
      <c r="K5" s="1105"/>
      <c r="L5" s="1105"/>
      <c r="M5" s="1105"/>
      <c r="N5" s="1105"/>
      <c r="O5" s="1105"/>
      <c r="P5" s="1106"/>
      <c r="Q5" s="257"/>
      <c r="R5" s="257"/>
      <c r="S5" s="257"/>
      <c r="T5" s="257"/>
      <c r="U5" s="257"/>
      <c r="V5" s="257"/>
      <c r="W5" s="257"/>
      <c r="X5" s="257"/>
      <c r="Y5" s="257"/>
      <c r="Z5" s="257"/>
      <c r="AA5" s="257"/>
      <c r="AB5" s="257"/>
    </row>
    <row r="6" spans="1:28" ht="24" customHeight="1">
      <c r="A6" s="1115" t="s">
        <v>1</v>
      </c>
      <c r="B6" s="1100"/>
      <c r="C6" s="1100"/>
      <c r="D6" s="1100"/>
      <c r="E6" s="1100"/>
      <c r="F6" s="1100"/>
      <c r="G6" s="1100"/>
      <c r="H6" s="1100"/>
      <c r="I6" s="1100"/>
      <c r="J6" s="1100"/>
      <c r="K6" s="1100"/>
      <c r="L6" s="1100"/>
      <c r="M6" s="1100"/>
      <c r="N6" s="1100"/>
      <c r="O6" s="1100"/>
      <c r="P6" s="1101"/>
      <c r="Q6" s="257"/>
      <c r="R6" s="257"/>
      <c r="S6" s="257"/>
      <c r="T6" s="257"/>
      <c r="U6" s="257"/>
      <c r="V6" s="257"/>
      <c r="W6" s="257"/>
      <c r="X6" s="257"/>
      <c r="Y6" s="257"/>
      <c r="Z6" s="257"/>
      <c r="AA6" s="257"/>
      <c r="AB6" s="257"/>
    </row>
    <row r="7" spans="1:28" ht="56.25" customHeight="1">
      <c r="A7" s="1116" t="s">
        <v>137</v>
      </c>
      <c r="B7" s="1117"/>
      <c r="C7" s="1118"/>
      <c r="D7" s="1119" t="s">
        <v>3</v>
      </c>
      <c r="E7" s="1117"/>
      <c r="F7" s="1117"/>
      <c r="G7" s="1117"/>
      <c r="H7" s="1117"/>
      <c r="I7" s="1117"/>
      <c r="J7" s="1117"/>
      <c r="K7" s="1117"/>
      <c r="L7" s="1117"/>
      <c r="M7" s="1117"/>
      <c r="N7" s="1117"/>
      <c r="O7" s="1117"/>
      <c r="P7" s="1120"/>
      <c r="Q7" s="257"/>
      <c r="R7" s="257"/>
      <c r="S7" s="257"/>
      <c r="T7" s="257"/>
      <c r="U7" s="257"/>
      <c r="V7" s="257"/>
      <c r="W7" s="257"/>
      <c r="X7" s="257"/>
      <c r="Y7" s="257"/>
      <c r="Z7" s="257"/>
      <c r="AA7" s="257"/>
      <c r="AB7" s="257"/>
    </row>
    <row r="8" spans="1:28" ht="34.5" customHeight="1">
      <c r="A8" s="1121" t="s">
        <v>138</v>
      </c>
      <c r="B8" s="1105"/>
      <c r="C8" s="1122"/>
      <c r="D8" s="1104" t="s">
        <v>142</v>
      </c>
      <c r="E8" s="1105"/>
      <c r="F8" s="1105"/>
      <c r="G8" s="1105"/>
      <c r="H8" s="1105"/>
      <c r="I8" s="1105"/>
      <c r="J8" s="1105"/>
      <c r="K8" s="1105"/>
      <c r="L8" s="1105"/>
      <c r="M8" s="1106"/>
      <c r="N8" s="258" t="s">
        <v>6</v>
      </c>
      <c r="O8" s="1107" t="s">
        <v>173</v>
      </c>
      <c r="P8" s="1106"/>
      <c r="Q8" s="257"/>
      <c r="R8" s="257"/>
      <c r="S8" s="257"/>
      <c r="T8" s="257"/>
      <c r="U8" s="257"/>
      <c r="V8" s="257"/>
      <c r="W8" s="257"/>
      <c r="X8" s="257"/>
      <c r="Y8" s="257"/>
      <c r="Z8" s="257"/>
      <c r="AA8" s="257"/>
      <c r="AB8" s="257"/>
    </row>
    <row r="9" spans="1:28" ht="16.5" customHeight="1">
      <c r="A9" s="1099"/>
      <c r="B9" s="1100"/>
      <c r="C9" s="1100"/>
      <c r="D9" s="1100"/>
      <c r="E9" s="1100"/>
      <c r="F9" s="1100"/>
      <c r="G9" s="1100"/>
      <c r="H9" s="1100"/>
      <c r="I9" s="1100"/>
      <c r="J9" s="1100"/>
      <c r="K9" s="1100"/>
      <c r="L9" s="1100"/>
      <c r="M9" s="1100"/>
      <c r="N9" s="1100"/>
      <c r="O9" s="1100"/>
      <c r="P9" s="1101"/>
      <c r="Q9" s="257"/>
      <c r="R9" s="257"/>
      <c r="S9" s="257"/>
      <c r="T9" s="257"/>
      <c r="U9" s="259"/>
      <c r="V9" s="259"/>
      <c r="W9" s="259"/>
      <c r="X9" s="259"/>
      <c r="Y9" s="259"/>
      <c r="Z9" s="259"/>
      <c r="AA9" s="259"/>
      <c r="AB9" s="259"/>
    </row>
    <row r="10" spans="1:28" ht="25.5" customHeight="1">
      <c r="A10" s="1115" t="s">
        <v>8</v>
      </c>
      <c r="B10" s="1100"/>
      <c r="C10" s="1100"/>
      <c r="D10" s="1100"/>
      <c r="E10" s="1100"/>
      <c r="F10" s="1100"/>
      <c r="G10" s="1100"/>
      <c r="H10" s="1100"/>
      <c r="I10" s="1100"/>
      <c r="J10" s="1100"/>
      <c r="K10" s="1100"/>
      <c r="L10" s="1100"/>
      <c r="M10" s="1100"/>
      <c r="N10" s="1100"/>
      <c r="O10" s="1100"/>
      <c r="P10" s="1101"/>
      <c r="Q10" s="257"/>
      <c r="R10" s="257"/>
      <c r="S10" s="257"/>
      <c r="T10" s="260"/>
      <c r="U10" s="1123" t="s">
        <v>139</v>
      </c>
      <c r="V10" s="794"/>
      <c r="W10" s="794"/>
      <c r="X10" s="794"/>
      <c r="Y10" s="794"/>
      <c r="Z10" s="794"/>
      <c r="AA10" s="794"/>
      <c r="AB10" s="795"/>
    </row>
    <row r="11" spans="1:28" ht="54" customHeight="1">
      <c r="A11" s="1116" t="s">
        <v>10</v>
      </c>
      <c r="B11" s="1117"/>
      <c r="C11" s="1118"/>
      <c r="D11" s="1124" t="s">
        <v>299</v>
      </c>
      <c r="E11" s="1117"/>
      <c r="F11" s="1117"/>
      <c r="G11" s="1117"/>
      <c r="H11" s="1117"/>
      <c r="I11" s="1117"/>
      <c r="J11" s="1117"/>
      <c r="K11" s="1117"/>
      <c r="L11" s="1117"/>
      <c r="M11" s="1117"/>
      <c r="N11" s="1117"/>
      <c r="O11" s="1117"/>
      <c r="P11" s="1120"/>
      <c r="Q11" s="257"/>
      <c r="R11" s="257"/>
      <c r="S11" s="257"/>
      <c r="T11" s="260"/>
      <c r="U11" s="1125" t="s">
        <v>300</v>
      </c>
      <c r="V11" s="261" t="s">
        <v>13</v>
      </c>
      <c r="W11" s="1127" t="s">
        <v>301</v>
      </c>
      <c r="X11" s="794"/>
      <c r="Y11" s="794"/>
      <c r="Z11" s="794"/>
      <c r="AA11" s="795"/>
      <c r="AB11" s="262" t="s">
        <v>302</v>
      </c>
    </row>
    <row r="12" spans="1:28" ht="36.75" customHeight="1">
      <c r="A12" s="1132" t="s">
        <v>144</v>
      </c>
      <c r="B12" s="794"/>
      <c r="C12" s="795"/>
      <c r="D12" s="1133" t="s">
        <v>196</v>
      </c>
      <c r="E12" s="794"/>
      <c r="F12" s="794"/>
      <c r="G12" s="794"/>
      <c r="H12" s="794"/>
      <c r="I12" s="794"/>
      <c r="J12" s="794"/>
      <c r="K12" s="794"/>
      <c r="L12" s="794"/>
      <c r="M12" s="794"/>
      <c r="N12" s="794"/>
      <c r="O12" s="794"/>
      <c r="P12" s="1079"/>
      <c r="Q12" s="257"/>
      <c r="R12" s="257"/>
      <c r="S12" s="257"/>
      <c r="T12" s="260"/>
      <c r="U12" s="1126"/>
      <c r="V12" s="261" t="s">
        <v>18</v>
      </c>
      <c r="W12" s="263" t="s">
        <v>19</v>
      </c>
      <c r="X12" s="263" t="s">
        <v>145</v>
      </c>
      <c r="Y12" s="263" t="s">
        <v>146</v>
      </c>
      <c r="Z12" s="263" t="s">
        <v>22</v>
      </c>
      <c r="AA12" s="264" t="s">
        <v>147</v>
      </c>
      <c r="AB12" s="265"/>
    </row>
    <row r="13" spans="1:28" ht="38.25" customHeight="1">
      <c r="A13" s="1132" t="s">
        <v>24</v>
      </c>
      <c r="B13" s="794"/>
      <c r="C13" s="795"/>
      <c r="D13" s="1134" t="s">
        <v>22</v>
      </c>
      <c r="E13" s="794"/>
      <c r="F13" s="794"/>
      <c r="G13" s="794"/>
      <c r="H13" s="794"/>
      <c r="I13" s="794"/>
      <c r="J13" s="794"/>
      <c r="K13" s="794"/>
      <c r="L13" s="794"/>
      <c r="M13" s="795"/>
      <c r="N13" s="266" t="s">
        <v>25</v>
      </c>
      <c r="O13" s="1128" t="s">
        <v>248</v>
      </c>
      <c r="P13" s="1079"/>
      <c r="Q13" s="257"/>
      <c r="R13" s="257"/>
      <c r="S13" s="257"/>
      <c r="T13" s="260"/>
      <c r="U13" s="267" t="s">
        <v>149</v>
      </c>
      <c r="V13" s="268"/>
      <c r="W13" s="269" t="s">
        <v>28</v>
      </c>
      <c r="X13" s="270"/>
      <c r="Y13" s="270"/>
      <c r="Z13" s="270"/>
      <c r="AA13" s="271"/>
      <c r="AB13" s="267" t="s">
        <v>29</v>
      </c>
    </row>
    <row r="14" spans="1:28" ht="34.5" customHeight="1">
      <c r="A14" s="1132" t="s">
        <v>30</v>
      </c>
      <c r="B14" s="794"/>
      <c r="C14" s="795"/>
      <c r="D14" s="1130" t="s">
        <v>108</v>
      </c>
      <c r="E14" s="794"/>
      <c r="F14" s="794"/>
      <c r="G14" s="794"/>
      <c r="H14" s="794"/>
      <c r="I14" s="795"/>
      <c r="J14" s="843" t="s">
        <v>109</v>
      </c>
      <c r="K14" s="794"/>
      <c r="L14" s="794"/>
      <c r="M14" s="795"/>
      <c r="N14" s="272" t="s">
        <v>110</v>
      </c>
      <c r="O14" s="1129" t="s">
        <v>150</v>
      </c>
      <c r="P14" s="1079"/>
      <c r="Q14" s="257"/>
      <c r="R14" s="257"/>
      <c r="S14" s="257"/>
      <c r="T14" s="260"/>
      <c r="U14" s="267" t="s">
        <v>32</v>
      </c>
      <c r="V14" s="270"/>
      <c r="W14" s="268"/>
      <c r="X14" s="273" t="s">
        <v>28</v>
      </c>
      <c r="Y14" s="270"/>
      <c r="Z14" s="270"/>
      <c r="AA14" s="271"/>
      <c r="AB14" s="267" t="s">
        <v>29</v>
      </c>
    </row>
    <row r="15" spans="1:28" ht="24.75" customHeight="1">
      <c r="A15" s="1083" t="s">
        <v>33</v>
      </c>
      <c r="B15" s="1084"/>
      <c r="C15" s="1085"/>
      <c r="D15" s="1131" t="s">
        <v>151</v>
      </c>
      <c r="E15" s="794"/>
      <c r="F15" s="794"/>
      <c r="G15" s="794"/>
      <c r="H15" s="794"/>
      <c r="I15" s="794"/>
      <c r="J15" s="794"/>
      <c r="K15" s="794"/>
      <c r="L15" s="794"/>
      <c r="M15" s="794"/>
      <c r="N15" s="794"/>
      <c r="O15" s="794"/>
      <c r="P15" s="1079"/>
      <c r="Q15" s="257"/>
      <c r="R15" s="257"/>
      <c r="S15" s="257"/>
      <c r="T15" s="260"/>
      <c r="U15" s="267" t="s">
        <v>34</v>
      </c>
      <c r="V15" s="270"/>
      <c r="W15" s="270"/>
      <c r="X15" s="274" t="s">
        <v>28</v>
      </c>
      <c r="Y15" s="273" t="s">
        <v>28</v>
      </c>
      <c r="Z15" s="270"/>
      <c r="AA15" s="271"/>
      <c r="AB15" s="267" t="s">
        <v>34</v>
      </c>
    </row>
    <row r="16" spans="1:28" ht="36.75" customHeight="1">
      <c r="A16" s="1111"/>
      <c r="B16" s="816"/>
      <c r="C16" s="823"/>
      <c r="D16" s="1081" t="s">
        <v>35</v>
      </c>
      <c r="E16" s="794"/>
      <c r="F16" s="794"/>
      <c r="G16" s="794"/>
      <c r="H16" s="794"/>
      <c r="I16" s="795"/>
      <c r="J16" s="1082" t="s">
        <v>36</v>
      </c>
      <c r="K16" s="794"/>
      <c r="L16" s="794"/>
      <c r="M16" s="795"/>
      <c r="N16" s="275" t="s">
        <v>152</v>
      </c>
      <c r="O16" s="1078" t="s">
        <v>38</v>
      </c>
      <c r="P16" s="1079"/>
      <c r="Q16" s="257"/>
      <c r="R16" s="257"/>
      <c r="S16" s="257"/>
      <c r="T16" s="260"/>
      <c r="U16" s="267" t="s">
        <v>39</v>
      </c>
      <c r="V16" s="270"/>
      <c r="W16" s="270"/>
      <c r="X16" s="270"/>
      <c r="Y16" s="274" t="s">
        <v>28</v>
      </c>
      <c r="Z16" s="269" t="s">
        <v>28</v>
      </c>
      <c r="AA16" s="276" t="s">
        <v>28</v>
      </c>
      <c r="AB16" s="267" t="s">
        <v>39</v>
      </c>
    </row>
    <row r="17" spans="1:28" ht="39.75" customHeight="1">
      <c r="A17" s="1083" t="s">
        <v>153</v>
      </c>
      <c r="B17" s="1084"/>
      <c r="C17" s="1085"/>
      <c r="D17" s="1080"/>
      <c r="E17" s="794"/>
      <c r="F17" s="794"/>
      <c r="G17" s="794"/>
      <c r="H17" s="794"/>
      <c r="I17" s="794"/>
      <c r="J17" s="794"/>
      <c r="K17" s="794"/>
      <c r="L17" s="794"/>
      <c r="M17" s="794"/>
      <c r="N17" s="794"/>
      <c r="O17" s="794"/>
      <c r="P17" s="1079"/>
      <c r="Q17" s="257"/>
      <c r="R17" s="257"/>
      <c r="S17" s="257"/>
      <c r="T17" s="260"/>
      <c r="U17" s="277" t="s">
        <v>42</v>
      </c>
      <c r="V17" s="278"/>
      <c r="W17" s="278"/>
      <c r="X17" s="278"/>
      <c r="Y17" s="278"/>
      <c r="Z17" s="279" t="s">
        <v>28</v>
      </c>
      <c r="AA17" s="280" t="s">
        <v>28</v>
      </c>
      <c r="AB17" s="277" t="s">
        <v>42</v>
      </c>
    </row>
    <row r="18" spans="1:28" ht="20.25" customHeight="1">
      <c r="A18" s="1086"/>
      <c r="B18" s="770"/>
      <c r="C18" s="771"/>
      <c r="D18" s="281" t="s">
        <v>114</v>
      </c>
      <c r="E18" s="282">
        <v>2023</v>
      </c>
      <c r="F18" s="282">
        <v>2024</v>
      </c>
      <c r="G18" s="282">
        <v>2025</v>
      </c>
      <c r="H18" s="282">
        <v>2026</v>
      </c>
      <c r="I18" s="1090" t="s">
        <v>303</v>
      </c>
      <c r="J18" s="1084"/>
      <c r="K18" s="1084"/>
      <c r="L18" s="1084"/>
      <c r="M18" s="1084"/>
      <c r="N18" s="1084"/>
      <c r="O18" s="1084"/>
      <c r="P18" s="1091"/>
      <c r="Q18" s="1096"/>
      <c r="R18" s="257"/>
      <c r="S18" s="257"/>
      <c r="T18" s="257"/>
      <c r="U18" s="257"/>
      <c r="V18" s="257"/>
      <c r="W18" s="257"/>
      <c r="X18" s="257"/>
      <c r="Y18" s="257"/>
      <c r="Z18" s="257"/>
      <c r="AA18" s="257"/>
      <c r="AB18" s="257"/>
    </row>
    <row r="19" spans="1:28" ht="20.25" customHeight="1">
      <c r="A19" s="1086"/>
      <c r="B19" s="770"/>
      <c r="C19" s="771"/>
      <c r="D19" s="283" t="s">
        <v>45</v>
      </c>
      <c r="E19" s="284" t="s">
        <v>101</v>
      </c>
      <c r="F19" s="284" t="s">
        <v>101</v>
      </c>
      <c r="G19" s="284"/>
      <c r="H19" s="284"/>
      <c r="I19" s="1092"/>
      <c r="J19" s="770"/>
      <c r="K19" s="770"/>
      <c r="L19" s="770"/>
      <c r="M19" s="770"/>
      <c r="N19" s="770"/>
      <c r="O19" s="770"/>
      <c r="P19" s="1093"/>
      <c r="Q19" s="1097"/>
      <c r="R19" s="257"/>
      <c r="S19" s="257"/>
      <c r="T19" s="257"/>
      <c r="U19" s="257"/>
      <c r="V19" s="257"/>
      <c r="W19" s="257"/>
      <c r="X19" s="257"/>
      <c r="Y19" s="257"/>
      <c r="Z19" s="257"/>
      <c r="AA19" s="257"/>
      <c r="AB19" s="285"/>
    </row>
    <row r="20" spans="1:28" ht="18.75" customHeight="1">
      <c r="A20" s="1086"/>
      <c r="B20" s="770"/>
      <c r="C20" s="771"/>
      <c r="D20" s="286"/>
      <c r="E20" s="286"/>
      <c r="F20" s="286"/>
      <c r="G20" s="286"/>
      <c r="H20" s="286"/>
      <c r="I20" s="1092"/>
      <c r="J20" s="770"/>
      <c r="K20" s="770"/>
      <c r="L20" s="770"/>
      <c r="M20" s="770"/>
      <c r="N20" s="770"/>
      <c r="O20" s="770"/>
      <c r="P20" s="1093"/>
      <c r="Q20" s="1097"/>
      <c r="R20" s="257"/>
      <c r="S20" s="257"/>
      <c r="T20" s="257"/>
      <c r="U20" s="257"/>
      <c r="V20" s="257"/>
      <c r="W20" s="257"/>
      <c r="X20" s="257"/>
      <c r="Y20" s="257"/>
      <c r="Z20" s="257"/>
      <c r="AA20" s="257"/>
      <c r="AB20" s="257"/>
    </row>
    <row r="21" spans="1:28" ht="12.75" customHeight="1">
      <c r="A21" s="1086"/>
      <c r="B21" s="770"/>
      <c r="C21" s="771"/>
      <c r="D21" s="286"/>
      <c r="E21" s="286"/>
      <c r="F21" s="286"/>
      <c r="G21" s="286"/>
      <c r="H21" s="286"/>
      <c r="I21" s="1092"/>
      <c r="J21" s="770"/>
      <c r="K21" s="770"/>
      <c r="L21" s="770"/>
      <c r="M21" s="770"/>
      <c r="N21" s="770"/>
      <c r="O21" s="770"/>
      <c r="P21" s="1093"/>
      <c r="Q21" s="1097"/>
      <c r="R21" s="257"/>
      <c r="S21" s="257"/>
      <c r="T21" s="257"/>
      <c r="U21" s="257"/>
      <c r="V21" s="257"/>
      <c r="W21" s="257"/>
      <c r="X21" s="257"/>
      <c r="Y21" s="257"/>
      <c r="Z21" s="257"/>
      <c r="AA21" s="257"/>
      <c r="AB21" s="257"/>
    </row>
    <row r="22" spans="1:28" ht="13.5" customHeight="1">
      <c r="A22" s="1087"/>
      <c r="B22" s="1088"/>
      <c r="C22" s="1089"/>
      <c r="D22" s="287"/>
      <c r="E22" s="287"/>
      <c r="F22" s="287"/>
      <c r="G22" s="287"/>
      <c r="H22" s="287"/>
      <c r="I22" s="1094"/>
      <c r="J22" s="1088"/>
      <c r="K22" s="1088"/>
      <c r="L22" s="1088"/>
      <c r="M22" s="1088"/>
      <c r="N22" s="1088"/>
      <c r="O22" s="1088"/>
      <c r="P22" s="1095"/>
      <c r="Q22" s="1098"/>
      <c r="R22" s="257"/>
      <c r="S22" s="257"/>
      <c r="T22" s="257"/>
      <c r="U22" s="257"/>
      <c r="V22" s="257"/>
      <c r="W22" s="257"/>
      <c r="X22" s="257"/>
      <c r="Y22" s="257"/>
      <c r="Z22" s="257"/>
      <c r="AA22" s="257"/>
      <c r="AB22" s="257"/>
    </row>
    <row r="23" spans="1:28" ht="9" customHeight="1">
      <c r="A23" s="1099"/>
      <c r="B23" s="1100"/>
      <c r="C23" s="1100"/>
      <c r="D23" s="1100"/>
      <c r="E23" s="1100"/>
      <c r="F23" s="1100"/>
      <c r="G23" s="1100"/>
      <c r="H23" s="1100"/>
      <c r="I23" s="1100"/>
      <c r="J23" s="1100"/>
      <c r="K23" s="1100"/>
      <c r="L23" s="1100"/>
      <c r="M23" s="1100"/>
      <c r="N23" s="1100"/>
      <c r="O23" s="1100"/>
      <c r="P23" s="1101"/>
      <c r="Q23" s="257"/>
      <c r="R23" s="257"/>
      <c r="S23" s="257"/>
      <c r="T23" s="257"/>
      <c r="U23" s="257"/>
      <c r="V23" s="257"/>
      <c r="W23" s="257"/>
      <c r="X23" s="257"/>
      <c r="Y23" s="257"/>
      <c r="Z23" s="257"/>
      <c r="AA23" s="257"/>
      <c r="AB23" s="257"/>
    </row>
    <row r="24" spans="1:28" ht="36" customHeight="1">
      <c r="A24" s="1116" t="s">
        <v>46</v>
      </c>
      <c r="B24" s="1117"/>
      <c r="C24" s="1117"/>
      <c r="D24" s="1117"/>
      <c r="E24" s="1117"/>
      <c r="F24" s="1117"/>
      <c r="G24" s="1117"/>
      <c r="H24" s="1117"/>
      <c r="I24" s="1117"/>
      <c r="J24" s="1117"/>
      <c r="K24" s="1117"/>
      <c r="L24" s="1117"/>
      <c r="M24" s="1117"/>
      <c r="N24" s="1117"/>
      <c r="O24" s="1117"/>
      <c r="P24" s="1120"/>
      <c r="Q24" s="257"/>
      <c r="R24" s="257"/>
      <c r="S24" s="257"/>
      <c r="T24" s="257"/>
      <c r="U24" s="257"/>
      <c r="V24" s="257"/>
      <c r="W24" s="1102"/>
      <c r="X24" s="1103"/>
      <c r="Y24" s="257"/>
      <c r="Z24" s="257"/>
      <c r="AA24" s="257"/>
      <c r="AB24" s="257"/>
    </row>
    <row r="25" spans="1:28" ht="53.25" customHeight="1">
      <c r="A25" s="1128" t="s">
        <v>304</v>
      </c>
      <c r="B25" s="794"/>
      <c r="C25" s="794"/>
      <c r="D25" s="794"/>
      <c r="E25" s="794"/>
      <c r="F25" s="794"/>
      <c r="G25" s="794"/>
      <c r="H25" s="794"/>
      <c r="I25" s="794"/>
      <c r="J25" s="794"/>
      <c r="K25" s="794"/>
      <c r="L25" s="794"/>
      <c r="M25" s="794"/>
      <c r="N25" s="794"/>
      <c r="O25" s="794"/>
      <c r="P25" s="795"/>
      <c r="Q25" s="1153"/>
      <c r="R25" s="257"/>
      <c r="S25" s="257"/>
      <c r="T25" s="257"/>
      <c r="U25" s="257"/>
      <c r="V25" s="257"/>
      <c r="W25" s="257"/>
      <c r="X25" s="257"/>
      <c r="Y25" s="257"/>
      <c r="Z25" s="257"/>
      <c r="AA25" s="257"/>
      <c r="AB25" s="257"/>
    </row>
    <row r="26" spans="1:28" ht="285.75" customHeight="1">
      <c r="A26" s="1132" t="s">
        <v>48</v>
      </c>
      <c r="B26" s="794"/>
      <c r="C26" s="795"/>
      <c r="D26" s="1155" t="s">
        <v>305</v>
      </c>
      <c r="E26" s="794"/>
      <c r="F26" s="794"/>
      <c r="G26" s="794"/>
      <c r="H26" s="794"/>
      <c r="I26" s="794"/>
      <c r="J26" s="794"/>
      <c r="K26" s="794"/>
      <c r="L26" s="794"/>
      <c r="M26" s="794"/>
      <c r="N26" s="794"/>
      <c r="O26" s="794"/>
      <c r="P26" s="1079"/>
      <c r="Q26" s="1154"/>
      <c r="R26" s="257"/>
      <c r="S26" s="257"/>
      <c r="T26" s="257"/>
      <c r="U26" s="257"/>
      <c r="V26" s="257"/>
      <c r="W26" s="257"/>
      <c r="X26" s="257"/>
      <c r="Y26" s="257"/>
      <c r="Z26" s="257"/>
      <c r="AA26" s="257"/>
      <c r="AB26" s="257"/>
    </row>
    <row r="27" spans="1:28" ht="48" customHeight="1">
      <c r="A27" s="1132" t="s">
        <v>50</v>
      </c>
      <c r="B27" s="794"/>
      <c r="C27" s="795"/>
      <c r="D27" s="1128" t="s">
        <v>253</v>
      </c>
      <c r="E27" s="794"/>
      <c r="F27" s="794"/>
      <c r="G27" s="794"/>
      <c r="H27" s="794"/>
      <c r="I27" s="794"/>
      <c r="J27" s="794"/>
      <c r="K27" s="794"/>
      <c r="L27" s="794"/>
      <c r="M27" s="795"/>
      <c r="N27" s="288" t="s">
        <v>52</v>
      </c>
      <c r="O27" s="1128" t="s">
        <v>51</v>
      </c>
      <c r="P27" s="1079"/>
      <c r="Q27" s="257"/>
      <c r="R27" s="257"/>
      <c r="S27" s="257"/>
      <c r="T27" s="257"/>
      <c r="U27" s="257"/>
      <c r="V27" s="257"/>
      <c r="W27" s="257"/>
      <c r="X27" s="257"/>
      <c r="Y27" s="257"/>
      <c r="Z27" s="257"/>
      <c r="AA27" s="257"/>
      <c r="AB27" s="257"/>
    </row>
    <row r="28" spans="1:28" ht="33.75" customHeight="1">
      <c r="A28" s="1083" t="s">
        <v>53</v>
      </c>
      <c r="B28" s="1084"/>
      <c r="C28" s="1085"/>
      <c r="D28" s="1149" t="s">
        <v>54</v>
      </c>
      <c r="E28" s="794"/>
      <c r="F28" s="794"/>
      <c r="G28" s="794"/>
      <c r="H28" s="794"/>
      <c r="I28" s="795"/>
      <c r="J28" s="1149" t="s">
        <v>55</v>
      </c>
      <c r="K28" s="794"/>
      <c r="L28" s="794"/>
      <c r="M28" s="794"/>
      <c r="N28" s="795"/>
      <c r="O28" s="1149" t="s">
        <v>56</v>
      </c>
      <c r="P28" s="1079"/>
      <c r="Q28" s="257"/>
      <c r="R28" s="257"/>
      <c r="S28" s="257"/>
      <c r="T28" s="257"/>
      <c r="U28" s="257"/>
      <c r="V28" s="257"/>
      <c r="W28" s="257"/>
      <c r="X28" s="257"/>
      <c r="Y28" s="257"/>
      <c r="Z28" s="257"/>
      <c r="AA28" s="257"/>
      <c r="AB28" s="257"/>
    </row>
    <row r="29" spans="1:28" ht="33.75" customHeight="1">
      <c r="A29" s="1087"/>
      <c r="B29" s="1088"/>
      <c r="C29" s="1089"/>
      <c r="D29" s="1135" t="s">
        <v>306</v>
      </c>
      <c r="E29" s="794"/>
      <c r="F29" s="794"/>
      <c r="G29" s="794"/>
      <c r="H29" s="794"/>
      <c r="I29" s="795"/>
      <c r="J29" s="1136" t="s">
        <v>307</v>
      </c>
      <c r="K29" s="794"/>
      <c r="L29" s="794"/>
      <c r="M29" s="794"/>
      <c r="N29" s="795"/>
      <c r="O29" s="1137" t="s">
        <v>308</v>
      </c>
      <c r="P29" s="795"/>
      <c r="Q29" s="257"/>
      <c r="R29" s="257"/>
      <c r="S29" s="257"/>
      <c r="T29" s="257"/>
      <c r="U29" s="257"/>
      <c r="V29" s="257"/>
      <c r="W29" s="257"/>
      <c r="X29" s="257"/>
      <c r="Y29" s="257"/>
      <c r="Z29" s="257"/>
      <c r="AA29" s="257"/>
      <c r="AB29" s="257"/>
    </row>
    <row r="30" spans="1:28" ht="15.75" customHeight="1">
      <c r="A30" s="289"/>
      <c r="B30" s="259"/>
      <c r="C30" s="259"/>
      <c r="D30" s="259"/>
      <c r="E30" s="259"/>
      <c r="F30" s="259"/>
      <c r="G30" s="259"/>
      <c r="H30" s="259"/>
      <c r="I30" s="259"/>
      <c r="J30" s="259"/>
      <c r="K30" s="259"/>
      <c r="L30" s="259"/>
      <c r="M30" s="259"/>
      <c r="N30" s="259"/>
      <c r="O30" s="259"/>
      <c r="P30" s="290"/>
      <c r="Q30" s="257"/>
      <c r="R30" s="257"/>
      <c r="S30" s="257"/>
      <c r="T30" s="257"/>
      <c r="U30" s="257"/>
      <c r="V30" s="257"/>
      <c r="W30" s="257"/>
      <c r="X30" s="257"/>
      <c r="Y30" s="257"/>
      <c r="Z30" s="257"/>
      <c r="AA30" s="257"/>
      <c r="AB30" s="257"/>
    </row>
    <row r="31" spans="1:28" ht="25.5" customHeight="1">
      <c r="A31" s="1132" t="s">
        <v>60</v>
      </c>
      <c r="B31" s="794"/>
      <c r="C31" s="794"/>
      <c r="D31" s="794"/>
      <c r="E31" s="794"/>
      <c r="F31" s="794"/>
      <c r="G31" s="794"/>
      <c r="H31" s="794"/>
      <c r="I31" s="794"/>
      <c r="J31" s="794"/>
      <c r="K31" s="794"/>
      <c r="L31" s="794"/>
      <c r="M31" s="794"/>
      <c r="N31" s="794"/>
      <c r="O31" s="794"/>
      <c r="P31" s="1079"/>
      <c r="Q31" s="257"/>
      <c r="R31" s="257"/>
      <c r="S31" s="257"/>
      <c r="T31" s="257"/>
      <c r="U31" s="257"/>
      <c r="V31" s="257"/>
      <c r="W31" s="257"/>
      <c r="X31" s="257"/>
      <c r="Y31" s="257"/>
      <c r="Z31" s="257"/>
      <c r="AA31" s="257"/>
      <c r="AB31" s="257"/>
    </row>
    <row r="32" spans="1:28" ht="22.5" customHeight="1">
      <c r="A32" s="1132" t="s">
        <v>61</v>
      </c>
      <c r="B32" s="794"/>
      <c r="C32" s="794"/>
      <c r="D32" s="794"/>
      <c r="E32" s="794"/>
      <c r="F32" s="794"/>
      <c r="G32" s="794"/>
      <c r="H32" s="794"/>
      <c r="I32" s="795"/>
      <c r="J32" s="1150" t="s">
        <v>62</v>
      </c>
      <c r="K32" s="1084"/>
      <c r="L32" s="1084"/>
      <c r="M32" s="1084"/>
      <c r="N32" s="1084"/>
      <c r="O32" s="1084"/>
      <c r="P32" s="1091"/>
      <c r="Q32" s="257"/>
      <c r="R32" s="257"/>
      <c r="S32" s="257"/>
      <c r="T32" s="257"/>
      <c r="U32" s="257"/>
      <c r="V32" s="257"/>
      <c r="W32" s="257"/>
      <c r="X32" s="257"/>
      <c r="Y32" s="257"/>
      <c r="Z32" s="257"/>
      <c r="AA32" s="257"/>
      <c r="AB32" s="257"/>
    </row>
    <row r="33" spans="1:28" ht="72.75" customHeight="1">
      <c r="A33" s="291" t="s">
        <v>121</v>
      </c>
      <c r="B33" s="292" t="s">
        <v>122</v>
      </c>
      <c r="C33" s="292" t="s">
        <v>255</v>
      </c>
      <c r="D33" s="292" t="s">
        <v>309</v>
      </c>
      <c r="E33" s="292" t="s">
        <v>310</v>
      </c>
      <c r="F33" s="292" t="s">
        <v>311</v>
      </c>
      <c r="G33" s="292" t="s">
        <v>312</v>
      </c>
      <c r="H33" s="292" t="s">
        <v>313</v>
      </c>
      <c r="I33" s="293" t="s">
        <v>159</v>
      </c>
      <c r="J33" s="815"/>
      <c r="K33" s="816"/>
      <c r="L33" s="816"/>
      <c r="M33" s="816"/>
      <c r="N33" s="816"/>
      <c r="O33" s="816"/>
      <c r="P33" s="1112"/>
      <c r="Q33" s="285"/>
      <c r="R33" s="285"/>
      <c r="S33" s="285"/>
      <c r="T33" s="285"/>
      <c r="U33" s="285"/>
      <c r="V33" s="1151"/>
      <c r="W33" s="1152"/>
      <c r="X33" s="1152"/>
      <c r="Y33" s="1152"/>
      <c r="Z33" s="1152"/>
      <c r="AA33" s="1103"/>
      <c r="AB33" s="285"/>
    </row>
    <row r="34" spans="1:28" ht="22.5" customHeight="1">
      <c r="A34" s="294" t="s">
        <v>314</v>
      </c>
      <c r="B34" s="295">
        <v>0</v>
      </c>
      <c r="C34" s="296">
        <v>0</v>
      </c>
      <c r="D34" s="296">
        <v>0</v>
      </c>
      <c r="E34" s="296">
        <v>5.85</v>
      </c>
      <c r="F34" s="296">
        <v>0</v>
      </c>
      <c r="G34" s="296">
        <v>114</v>
      </c>
      <c r="H34" s="297">
        <v>32</v>
      </c>
      <c r="I34" s="298">
        <v>0.05</v>
      </c>
      <c r="J34" s="1162"/>
      <c r="K34" s="1084"/>
      <c r="L34" s="1084"/>
      <c r="M34" s="1084"/>
      <c r="N34" s="1084"/>
      <c r="O34" s="1084"/>
      <c r="P34" s="1091"/>
      <c r="Q34" s="257"/>
      <c r="R34" s="257"/>
      <c r="S34" s="257"/>
      <c r="T34" s="257"/>
      <c r="U34" s="257"/>
      <c r="V34" s="285"/>
      <c r="W34" s="285"/>
      <c r="X34" s="285"/>
      <c r="Y34" s="285"/>
      <c r="Z34" s="285"/>
      <c r="AA34" s="285"/>
      <c r="AB34" s="257"/>
    </row>
    <row r="35" spans="1:28" ht="22.5" customHeight="1">
      <c r="A35" s="294" t="s">
        <v>315</v>
      </c>
      <c r="B35" s="295">
        <v>0</v>
      </c>
      <c r="C35" s="296">
        <v>0</v>
      </c>
      <c r="D35" s="296">
        <v>0</v>
      </c>
      <c r="E35" s="296">
        <v>2.64</v>
      </c>
      <c r="F35" s="296">
        <v>0</v>
      </c>
      <c r="G35" s="296">
        <v>132</v>
      </c>
      <c r="H35" s="297">
        <v>32</v>
      </c>
      <c r="I35" s="299">
        <v>0.02</v>
      </c>
      <c r="J35" s="770"/>
      <c r="K35" s="770"/>
      <c r="L35" s="770"/>
      <c r="M35" s="770"/>
      <c r="N35" s="770"/>
      <c r="O35" s="770"/>
      <c r="P35" s="1093"/>
      <c r="Q35" s="257"/>
      <c r="R35" s="257"/>
      <c r="S35" s="257"/>
      <c r="T35" s="257"/>
      <c r="U35" s="257"/>
      <c r="V35" s="257"/>
      <c r="W35" s="257"/>
      <c r="X35" s="257"/>
      <c r="Y35" s="257"/>
      <c r="Z35" s="257"/>
      <c r="AA35" s="257"/>
      <c r="AB35" s="257"/>
    </row>
    <row r="36" spans="1:28" ht="22.5" customHeight="1">
      <c r="A36" s="294" t="s">
        <v>316</v>
      </c>
      <c r="B36" s="295">
        <v>0</v>
      </c>
      <c r="C36" s="296">
        <v>0</v>
      </c>
      <c r="D36" s="296">
        <v>0</v>
      </c>
      <c r="E36" s="296">
        <v>7.29</v>
      </c>
      <c r="F36" s="296">
        <v>0</v>
      </c>
      <c r="G36" s="296">
        <v>136</v>
      </c>
      <c r="H36" s="297">
        <v>32</v>
      </c>
      <c r="I36" s="298">
        <v>0.06</v>
      </c>
      <c r="J36" s="770"/>
      <c r="K36" s="770"/>
      <c r="L36" s="770"/>
      <c r="M36" s="770"/>
      <c r="N36" s="770"/>
      <c r="O36" s="770"/>
      <c r="P36" s="1093"/>
      <c r="Q36" s="257"/>
      <c r="R36" s="257"/>
      <c r="S36" s="257"/>
      <c r="T36" s="257"/>
      <c r="U36" s="257"/>
      <c r="V36" s="257"/>
      <c r="W36" s="257"/>
      <c r="X36" s="257"/>
      <c r="Y36" s="257"/>
      <c r="Z36" s="257"/>
      <c r="AA36" s="257"/>
      <c r="AB36" s="257"/>
    </row>
    <row r="37" spans="1:28" ht="22.5" customHeight="1">
      <c r="A37" s="294" t="s">
        <v>317</v>
      </c>
      <c r="B37" s="295">
        <v>0</v>
      </c>
      <c r="C37" s="296">
        <v>0</v>
      </c>
      <c r="D37" s="296">
        <v>0</v>
      </c>
      <c r="E37" s="296">
        <v>2.62</v>
      </c>
      <c r="F37" s="296">
        <v>0</v>
      </c>
      <c r="G37" s="296">
        <v>148</v>
      </c>
      <c r="H37" s="297">
        <v>32</v>
      </c>
      <c r="I37" s="299">
        <v>0.02</v>
      </c>
      <c r="J37" s="770"/>
      <c r="K37" s="770"/>
      <c r="L37" s="770"/>
      <c r="M37" s="770"/>
      <c r="N37" s="770"/>
      <c r="O37" s="770"/>
      <c r="P37" s="1093"/>
      <c r="Q37" s="257"/>
      <c r="R37" s="257"/>
      <c r="S37" s="257"/>
      <c r="T37" s="257"/>
      <c r="U37" s="257"/>
      <c r="V37" s="257"/>
      <c r="W37" s="257"/>
      <c r="X37" s="257"/>
      <c r="Y37" s="257"/>
      <c r="Z37" s="257"/>
      <c r="AA37" s="257"/>
      <c r="AB37" s="257"/>
    </row>
    <row r="38" spans="1:28" ht="22.5" customHeight="1">
      <c r="A38" s="294" t="s">
        <v>318</v>
      </c>
      <c r="B38" s="295">
        <v>0</v>
      </c>
      <c r="C38" s="296">
        <v>0</v>
      </c>
      <c r="D38" s="296">
        <v>0</v>
      </c>
      <c r="E38" s="296">
        <v>3.58</v>
      </c>
      <c r="F38" s="296">
        <v>0</v>
      </c>
      <c r="G38" s="296">
        <v>151</v>
      </c>
      <c r="H38" s="297">
        <v>32</v>
      </c>
      <c r="I38" s="299">
        <v>0.03</v>
      </c>
      <c r="J38" s="770"/>
      <c r="K38" s="770"/>
      <c r="L38" s="770"/>
      <c r="M38" s="770"/>
      <c r="N38" s="770"/>
      <c r="O38" s="770"/>
      <c r="P38" s="1093"/>
      <c r="Q38" s="257"/>
      <c r="R38" s="257"/>
      <c r="S38" s="257"/>
      <c r="T38" s="257"/>
      <c r="U38" s="257"/>
      <c r="V38" s="257"/>
      <c r="W38" s="257"/>
      <c r="X38" s="257"/>
      <c r="Y38" s="257"/>
      <c r="Z38" s="257"/>
      <c r="AA38" s="257"/>
      <c r="AB38" s="257"/>
    </row>
    <row r="39" spans="1:28" ht="22.5" customHeight="1">
      <c r="A39" s="294" t="s">
        <v>319</v>
      </c>
      <c r="B39" s="295">
        <v>0</v>
      </c>
      <c r="C39" s="296">
        <v>0</v>
      </c>
      <c r="D39" s="296">
        <v>0</v>
      </c>
      <c r="E39" s="296">
        <v>5.29</v>
      </c>
      <c r="F39" s="296">
        <v>0</v>
      </c>
      <c r="G39" s="296">
        <v>152</v>
      </c>
      <c r="H39" s="297">
        <v>32</v>
      </c>
      <c r="I39" s="298">
        <v>0.04</v>
      </c>
      <c r="J39" s="770"/>
      <c r="K39" s="770"/>
      <c r="L39" s="770"/>
      <c r="M39" s="770"/>
      <c r="N39" s="770"/>
      <c r="O39" s="770"/>
      <c r="P39" s="1093"/>
      <c r="Q39" s="257"/>
      <c r="R39" s="257"/>
      <c r="S39" s="257"/>
      <c r="T39" s="257"/>
      <c r="U39" s="257"/>
      <c r="V39" s="257"/>
      <c r="W39" s="257"/>
      <c r="X39" s="257"/>
      <c r="Y39" s="257"/>
      <c r="Z39" s="257"/>
      <c r="AA39" s="257"/>
      <c r="AB39" s="257"/>
    </row>
    <row r="40" spans="1:28" ht="22.5" customHeight="1">
      <c r="A40" s="300" t="s">
        <v>320</v>
      </c>
      <c r="B40" s="295">
        <v>0</v>
      </c>
      <c r="C40" s="301"/>
      <c r="D40" s="301"/>
      <c r="E40" s="301"/>
      <c r="F40" s="301"/>
      <c r="G40" s="302"/>
      <c r="H40" s="297">
        <v>32</v>
      </c>
      <c r="I40" s="303" t="s">
        <v>321</v>
      </c>
      <c r="J40" s="770"/>
      <c r="K40" s="770"/>
      <c r="L40" s="770"/>
      <c r="M40" s="770"/>
      <c r="N40" s="770"/>
      <c r="O40" s="770"/>
      <c r="P40" s="1093"/>
      <c r="Q40" s="257"/>
      <c r="R40" s="257"/>
      <c r="S40" s="257"/>
      <c r="T40" s="257"/>
      <c r="U40" s="257"/>
      <c r="V40" s="257"/>
      <c r="W40" s="257"/>
      <c r="X40" s="257"/>
      <c r="Y40" s="257"/>
      <c r="Z40" s="257"/>
      <c r="AA40" s="257"/>
      <c r="AB40" s="257"/>
    </row>
    <row r="41" spans="1:28" ht="22.5" customHeight="1">
      <c r="A41" s="300" t="s">
        <v>322</v>
      </c>
      <c r="B41" s="295">
        <v>0</v>
      </c>
      <c r="C41" s="301"/>
      <c r="D41" s="301"/>
      <c r="E41" s="301"/>
      <c r="F41" s="301"/>
      <c r="G41" s="302"/>
      <c r="H41" s="297">
        <v>32</v>
      </c>
      <c r="I41" s="303" t="s">
        <v>321</v>
      </c>
      <c r="J41" s="770"/>
      <c r="K41" s="770"/>
      <c r="L41" s="770"/>
      <c r="M41" s="770"/>
      <c r="N41" s="770"/>
      <c r="O41" s="770"/>
      <c r="P41" s="1093"/>
      <c r="Q41" s="257"/>
      <c r="R41" s="257"/>
      <c r="S41" s="257"/>
      <c r="T41" s="257"/>
      <c r="U41" s="257"/>
      <c r="V41" s="257"/>
      <c r="W41" s="257"/>
      <c r="X41" s="257"/>
      <c r="Y41" s="257"/>
      <c r="Z41" s="257"/>
      <c r="AA41" s="257"/>
      <c r="AB41" s="257"/>
    </row>
    <row r="42" spans="1:28" ht="22.5" customHeight="1">
      <c r="A42" s="300" t="s">
        <v>323</v>
      </c>
      <c r="B42" s="295">
        <v>0</v>
      </c>
      <c r="C42" s="301"/>
      <c r="D42" s="301"/>
      <c r="E42" s="302"/>
      <c r="F42" s="301"/>
      <c r="G42" s="302"/>
      <c r="H42" s="297">
        <v>32</v>
      </c>
      <c r="I42" s="303" t="s">
        <v>321</v>
      </c>
      <c r="J42" s="770"/>
      <c r="K42" s="770"/>
      <c r="L42" s="770"/>
      <c r="M42" s="770"/>
      <c r="N42" s="770"/>
      <c r="O42" s="770"/>
      <c r="P42" s="1093"/>
      <c r="Q42" s="257"/>
      <c r="R42" s="257"/>
      <c r="S42" s="257"/>
      <c r="T42" s="257"/>
      <c r="U42" s="257"/>
      <c r="V42" s="257"/>
      <c r="W42" s="257"/>
      <c r="X42" s="257"/>
      <c r="Y42" s="257"/>
      <c r="Z42" s="257"/>
      <c r="AA42" s="257"/>
      <c r="AB42" s="257"/>
    </row>
    <row r="43" spans="1:28" ht="22.5" customHeight="1">
      <c r="A43" s="300" t="s">
        <v>324</v>
      </c>
      <c r="B43" s="295">
        <v>0</v>
      </c>
      <c r="C43" s="301"/>
      <c r="D43" s="301"/>
      <c r="E43" s="301"/>
      <c r="F43" s="301"/>
      <c r="G43" s="304"/>
      <c r="H43" s="304"/>
      <c r="I43" s="303" t="s">
        <v>321</v>
      </c>
      <c r="J43" s="770"/>
      <c r="K43" s="770"/>
      <c r="L43" s="770"/>
      <c r="M43" s="770"/>
      <c r="N43" s="770"/>
      <c r="O43" s="770"/>
      <c r="P43" s="1093"/>
      <c r="Q43" s="257"/>
      <c r="R43" s="257"/>
      <c r="S43" s="257"/>
      <c r="T43" s="257"/>
      <c r="U43" s="257"/>
      <c r="V43" s="257"/>
      <c r="W43" s="257"/>
      <c r="X43" s="257"/>
      <c r="Y43" s="257"/>
      <c r="Z43" s="257"/>
      <c r="AA43" s="257"/>
      <c r="AB43" s="257"/>
    </row>
    <row r="44" spans="1:28" ht="22.5" customHeight="1">
      <c r="A44" s="300" t="s">
        <v>325</v>
      </c>
      <c r="B44" s="295">
        <v>0</v>
      </c>
      <c r="C44" s="301"/>
      <c r="D44" s="301"/>
      <c r="E44" s="301"/>
      <c r="F44" s="301"/>
      <c r="G44" s="304"/>
      <c r="H44" s="304"/>
      <c r="I44" s="303" t="s">
        <v>321</v>
      </c>
      <c r="J44" s="770"/>
      <c r="K44" s="770"/>
      <c r="L44" s="770"/>
      <c r="M44" s="770"/>
      <c r="N44" s="770"/>
      <c r="O44" s="770"/>
      <c r="P44" s="1093"/>
      <c r="Q44" s="257"/>
      <c r="R44" s="257"/>
      <c r="S44" s="257"/>
      <c r="T44" s="257"/>
      <c r="U44" s="257"/>
      <c r="V44" s="257"/>
      <c r="W44" s="257"/>
      <c r="X44" s="257"/>
      <c r="Y44" s="257"/>
      <c r="Z44" s="257"/>
      <c r="AA44" s="257"/>
      <c r="AB44" s="257"/>
    </row>
    <row r="45" spans="1:28" ht="22.5" customHeight="1">
      <c r="A45" s="300" t="s">
        <v>326</v>
      </c>
      <c r="B45" s="295">
        <v>0</v>
      </c>
      <c r="C45" s="301"/>
      <c r="D45" s="301"/>
      <c r="E45" s="301"/>
      <c r="F45" s="301"/>
      <c r="G45" s="304"/>
      <c r="H45" s="304"/>
      <c r="I45" s="303" t="s">
        <v>321</v>
      </c>
      <c r="J45" s="770"/>
      <c r="K45" s="770"/>
      <c r="L45" s="770"/>
      <c r="M45" s="770"/>
      <c r="N45" s="770"/>
      <c r="O45" s="770"/>
      <c r="P45" s="1093"/>
      <c r="Q45" s="257"/>
      <c r="R45" s="257"/>
      <c r="S45" s="257"/>
      <c r="T45" s="257"/>
      <c r="U45" s="257"/>
      <c r="V45" s="257"/>
      <c r="W45" s="257"/>
      <c r="X45" s="257"/>
      <c r="Y45" s="257"/>
      <c r="Z45" s="257"/>
      <c r="AA45" s="257"/>
      <c r="AB45" s="257"/>
    </row>
    <row r="46" spans="1:28" ht="37.5" customHeight="1">
      <c r="A46" s="305" t="s">
        <v>164</v>
      </c>
      <c r="B46" s="295">
        <v>0</v>
      </c>
      <c r="C46" s="306">
        <v>0</v>
      </c>
      <c r="D46" s="306">
        <v>0</v>
      </c>
      <c r="E46" s="306">
        <v>27.27</v>
      </c>
      <c r="F46" s="306">
        <v>0</v>
      </c>
      <c r="G46" s="306">
        <v>833</v>
      </c>
      <c r="H46" s="306">
        <v>288</v>
      </c>
      <c r="I46" s="307">
        <v>0.02</v>
      </c>
      <c r="J46" s="770"/>
      <c r="K46" s="770"/>
      <c r="L46" s="770"/>
      <c r="M46" s="770"/>
      <c r="N46" s="770"/>
      <c r="O46" s="770"/>
      <c r="P46" s="1093"/>
      <c r="Q46" s="257"/>
      <c r="R46" s="257"/>
      <c r="S46" s="257"/>
      <c r="T46" s="257"/>
      <c r="U46" s="257"/>
      <c r="V46" s="257"/>
      <c r="W46" s="257"/>
      <c r="X46" s="257"/>
      <c r="Y46" s="257"/>
      <c r="Z46" s="257"/>
      <c r="AA46" s="257"/>
      <c r="AB46" s="257"/>
    </row>
    <row r="47" spans="1:28" ht="9" customHeight="1">
      <c r="A47" s="289"/>
      <c r="B47" s="259"/>
      <c r="C47" s="259"/>
      <c r="D47" s="259"/>
      <c r="E47" s="259"/>
      <c r="F47" s="259"/>
      <c r="G47" s="259"/>
      <c r="H47" s="259"/>
      <c r="I47" s="259"/>
      <c r="J47" s="816"/>
      <c r="K47" s="816"/>
      <c r="L47" s="816"/>
      <c r="M47" s="816"/>
      <c r="N47" s="816"/>
      <c r="O47" s="816"/>
      <c r="P47" s="1112"/>
      <c r="Q47" s="257"/>
      <c r="R47" s="257"/>
      <c r="S47" s="257"/>
      <c r="T47" s="257"/>
      <c r="U47" s="257"/>
      <c r="V47" s="257"/>
      <c r="W47" s="257"/>
      <c r="X47" s="257"/>
      <c r="Y47" s="257"/>
      <c r="Z47" s="257"/>
      <c r="AA47" s="257"/>
      <c r="AB47" s="257"/>
    </row>
    <row r="48" spans="1:28" ht="36" customHeight="1">
      <c r="A48" s="1132" t="s">
        <v>74</v>
      </c>
      <c r="B48" s="794"/>
      <c r="C48" s="794"/>
      <c r="D48" s="794"/>
      <c r="E48" s="794"/>
      <c r="F48" s="794"/>
      <c r="G48" s="794"/>
      <c r="H48" s="794"/>
      <c r="I48" s="794"/>
      <c r="J48" s="794"/>
      <c r="K48" s="794"/>
      <c r="L48" s="794"/>
      <c r="M48" s="794"/>
      <c r="N48" s="794"/>
      <c r="O48" s="794"/>
      <c r="P48" s="1079"/>
      <c r="Q48" s="257"/>
      <c r="R48" s="257"/>
      <c r="S48" s="257"/>
      <c r="T48" s="257"/>
      <c r="U48" s="257"/>
      <c r="V48" s="257"/>
      <c r="W48" s="257"/>
      <c r="X48" s="257"/>
      <c r="Y48" s="257"/>
      <c r="Z48" s="257"/>
      <c r="AA48" s="257"/>
      <c r="AB48" s="257"/>
    </row>
    <row r="49" spans="1:28" ht="400.5" customHeight="1">
      <c r="A49" s="1163" t="s">
        <v>327</v>
      </c>
      <c r="B49" s="794"/>
      <c r="C49" s="794"/>
      <c r="D49" s="794"/>
      <c r="E49" s="794"/>
      <c r="F49" s="794"/>
      <c r="G49" s="794"/>
      <c r="H49" s="794"/>
      <c r="I49" s="794"/>
      <c r="J49" s="794"/>
      <c r="K49" s="794"/>
      <c r="L49" s="794"/>
      <c r="M49" s="794"/>
      <c r="N49" s="794"/>
      <c r="O49" s="794"/>
      <c r="P49" s="1079"/>
      <c r="Q49" s="257"/>
      <c r="R49" s="257"/>
      <c r="S49" s="257"/>
      <c r="T49" s="257"/>
      <c r="U49" s="257"/>
      <c r="V49" s="257"/>
      <c r="W49" s="257"/>
      <c r="X49" s="257"/>
      <c r="Y49" s="257"/>
      <c r="Z49" s="257"/>
      <c r="AA49" s="257"/>
      <c r="AB49" s="257"/>
    </row>
    <row r="50" spans="1:28" ht="31.5" customHeight="1">
      <c r="A50" s="1156" t="s">
        <v>76</v>
      </c>
      <c r="B50" s="1084"/>
      <c r="C50" s="1085"/>
      <c r="D50" s="1161" t="s">
        <v>77</v>
      </c>
      <c r="E50" s="1084"/>
      <c r="F50" s="1084"/>
      <c r="G50" s="1084"/>
      <c r="H50" s="1084"/>
      <c r="I50" s="1085"/>
      <c r="J50" s="1164" t="s">
        <v>166</v>
      </c>
      <c r="K50" s="1084"/>
      <c r="L50" s="1084"/>
      <c r="M50" s="1085"/>
      <c r="N50" s="1165" t="s">
        <v>79</v>
      </c>
      <c r="O50" s="1161"/>
      <c r="P50" s="1091"/>
      <c r="Q50" s="308"/>
      <c r="R50" s="308"/>
      <c r="S50" s="308"/>
      <c r="T50" s="308"/>
      <c r="U50" s="308"/>
      <c r="V50" s="308"/>
      <c r="W50" s="308"/>
      <c r="X50" s="308"/>
      <c r="Y50" s="308"/>
      <c r="Z50" s="308"/>
      <c r="AA50" s="308"/>
      <c r="AB50" s="308"/>
    </row>
    <row r="51" spans="1:28" ht="31.5" customHeight="1">
      <c r="A51" s="1111"/>
      <c r="B51" s="816"/>
      <c r="C51" s="823"/>
      <c r="D51" s="815"/>
      <c r="E51" s="816"/>
      <c r="F51" s="816"/>
      <c r="G51" s="816"/>
      <c r="H51" s="816"/>
      <c r="I51" s="823"/>
      <c r="J51" s="815"/>
      <c r="K51" s="816"/>
      <c r="L51" s="816"/>
      <c r="M51" s="823"/>
      <c r="N51" s="1126"/>
      <c r="O51" s="815"/>
      <c r="P51" s="1112"/>
      <c r="Q51" s="308"/>
      <c r="R51" s="308"/>
      <c r="S51" s="308"/>
      <c r="T51" s="308"/>
      <c r="U51" s="308"/>
      <c r="V51" s="308"/>
      <c r="W51" s="308"/>
      <c r="X51" s="308"/>
      <c r="Y51" s="308"/>
      <c r="Z51" s="308"/>
      <c r="AA51" s="308"/>
      <c r="AB51" s="308"/>
    </row>
    <row r="52" spans="1:28" ht="57" customHeight="1">
      <c r="A52" s="1157" t="s">
        <v>81</v>
      </c>
      <c r="B52" s="794"/>
      <c r="C52" s="795"/>
      <c r="D52" s="1166" t="s">
        <v>328</v>
      </c>
      <c r="E52" s="794"/>
      <c r="F52" s="794"/>
      <c r="G52" s="794"/>
      <c r="H52" s="794"/>
      <c r="I52" s="794"/>
      <c r="J52" s="794"/>
      <c r="K52" s="794"/>
      <c r="L52" s="794"/>
      <c r="M52" s="795"/>
      <c r="N52" s="309" t="s">
        <v>168</v>
      </c>
      <c r="O52" s="1134" t="s">
        <v>189</v>
      </c>
      <c r="P52" s="1079"/>
      <c r="Q52" s="308"/>
      <c r="R52" s="308"/>
      <c r="S52" s="308"/>
      <c r="T52" s="308"/>
      <c r="U52" s="308"/>
      <c r="V52" s="308"/>
      <c r="W52" s="308"/>
      <c r="X52" s="308"/>
      <c r="Y52" s="308"/>
      <c r="Z52" s="308"/>
      <c r="AA52" s="308"/>
      <c r="AB52" s="308"/>
    </row>
    <row r="53" spans="1:28" ht="57.75" customHeight="1">
      <c r="A53" s="1158" t="s">
        <v>170</v>
      </c>
      <c r="B53" s="1105"/>
      <c r="C53" s="1122"/>
      <c r="D53" s="1107" t="s">
        <v>329</v>
      </c>
      <c r="E53" s="1105"/>
      <c r="F53" s="1105"/>
      <c r="G53" s="1105"/>
      <c r="H53" s="1105"/>
      <c r="I53" s="1105"/>
      <c r="J53" s="1105"/>
      <c r="K53" s="1105"/>
      <c r="L53" s="1105"/>
      <c r="M53" s="1122"/>
      <c r="N53" s="310" t="s">
        <v>86</v>
      </c>
      <c r="O53" s="1167">
        <v>45919</v>
      </c>
      <c r="P53" s="767"/>
      <c r="Q53" s="257"/>
      <c r="R53" s="257"/>
      <c r="S53" s="257"/>
      <c r="T53" s="257"/>
      <c r="U53" s="257"/>
      <c r="V53" s="257"/>
      <c r="W53" s="257"/>
      <c r="X53" s="257"/>
      <c r="Y53" s="257"/>
      <c r="Z53" s="257"/>
      <c r="AA53" s="257"/>
      <c r="AB53" s="257"/>
    </row>
    <row r="54" spans="1:28" ht="35.25" customHeight="1">
      <c r="A54" s="1168" t="s">
        <v>87</v>
      </c>
      <c r="B54" s="1100"/>
      <c r="C54" s="1100"/>
      <c r="D54" s="1100"/>
      <c r="E54" s="1100"/>
      <c r="F54" s="1100"/>
      <c r="G54" s="1100"/>
      <c r="H54" s="1100"/>
      <c r="I54" s="1100"/>
      <c r="J54" s="1100"/>
      <c r="K54" s="1100"/>
      <c r="L54" s="1100"/>
      <c r="M54" s="1100"/>
      <c r="N54" s="1100"/>
      <c r="O54" s="1100"/>
      <c r="P54" s="1101"/>
      <c r="Q54" s="257"/>
      <c r="R54" s="257"/>
      <c r="S54" s="257"/>
      <c r="T54" s="257"/>
      <c r="U54" s="257"/>
      <c r="V54" s="257"/>
      <c r="W54" s="257"/>
      <c r="X54" s="257"/>
      <c r="Y54" s="257"/>
      <c r="Z54" s="257"/>
      <c r="AA54" s="257"/>
      <c r="AB54" s="257"/>
    </row>
    <row r="55" spans="1:28" ht="30.75" customHeight="1">
      <c r="A55" s="1169" t="s">
        <v>272</v>
      </c>
      <c r="B55" s="1117"/>
      <c r="C55" s="1117"/>
      <c r="D55" s="1117"/>
      <c r="E55" s="1117"/>
      <c r="F55" s="1117"/>
      <c r="G55" s="1117"/>
      <c r="H55" s="1117"/>
      <c r="I55" s="1117"/>
      <c r="J55" s="1117"/>
      <c r="K55" s="1117"/>
      <c r="L55" s="1117"/>
      <c r="M55" s="1117"/>
      <c r="N55" s="1117"/>
      <c r="O55" s="1117"/>
      <c r="P55" s="1120"/>
      <c r="Q55" s="257"/>
      <c r="R55" s="257"/>
      <c r="S55" s="257"/>
      <c r="T55" s="257"/>
      <c r="U55" s="257"/>
      <c r="V55" s="257"/>
      <c r="W55" s="257"/>
      <c r="X55" s="257"/>
      <c r="Y55" s="257"/>
      <c r="Z55" s="257"/>
      <c r="AA55" s="257"/>
      <c r="AB55" s="257"/>
    </row>
    <row r="56" spans="1:28" ht="15.75" customHeight="1">
      <c r="A56" s="1159" t="s">
        <v>89</v>
      </c>
      <c r="B56" s="794"/>
      <c r="C56" s="795"/>
      <c r="D56" s="1170" t="s">
        <v>90</v>
      </c>
      <c r="E56" s="794"/>
      <c r="F56" s="794"/>
      <c r="G56" s="794"/>
      <c r="H56" s="794"/>
      <c r="I56" s="795"/>
      <c r="J56" s="1170" t="s">
        <v>91</v>
      </c>
      <c r="K56" s="794"/>
      <c r="L56" s="794"/>
      <c r="M56" s="795"/>
      <c r="N56" s="311" t="s">
        <v>192</v>
      </c>
      <c r="O56" s="1170" t="s">
        <v>91</v>
      </c>
      <c r="P56" s="1079"/>
      <c r="Q56" s="257"/>
      <c r="R56" s="257"/>
      <c r="S56" s="257"/>
      <c r="T56" s="257"/>
      <c r="U56" s="257"/>
      <c r="V56" s="257"/>
      <c r="W56" s="257"/>
      <c r="X56" s="257"/>
      <c r="Y56" s="257"/>
      <c r="Z56" s="257"/>
      <c r="AA56" s="257"/>
      <c r="AB56" s="257"/>
    </row>
    <row r="57" spans="1:28" ht="48" customHeight="1">
      <c r="A57" s="1160" t="s">
        <v>128</v>
      </c>
      <c r="B57" s="794"/>
      <c r="C57" s="795"/>
      <c r="D57" s="1138" t="s">
        <v>94</v>
      </c>
      <c r="E57" s="794"/>
      <c r="F57" s="794"/>
      <c r="G57" s="794"/>
      <c r="H57" s="794"/>
      <c r="I57" s="795"/>
      <c r="J57" s="1139" t="s">
        <v>286</v>
      </c>
      <c r="K57" s="794"/>
      <c r="L57" s="794"/>
      <c r="M57" s="795"/>
      <c r="N57" s="312"/>
      <c r="O57" s="1138"/>
      <c r="P57" s="1079"/>
      <c r="Q57" s="257"/>
      <c r="R57" s="257"/>
      <c r="S57" s="257"/>
      <c r="T57" s="257"/>
      <c r="U57" s="257"/>
      <c r="V57" s="257"/>
      <c r="W57" s="257"/>
      <c r="X57" s="257"/>
      <c r="Y57" s="257"/>
      <c r="Z57" s="257"/>
      <c r="AA57" s="257"/>
      <c r="AB57" s="257"/>
    </row>
    <row r="58" spans="1:28" ht="89.25" customHeight="1">
      <c r="A58" s="1160" t="s">
        <v>330</v>
      </c>
      <c r="B58" s="794"/>
      <c r="C58" s="795"/>
      <c r="D58" s="1138" t="s">
        <v>94</v>
      </c>
      <c r="E58" s="794"/>
      <c r="F58" s="794"/>
      <c r="G58" s="794"/>
      <c r="H58" s="794"/>
      <c r="I58" s="795"/>
      <c r="J58" s="1138" t="s">
        <v>97</v>
      </c>
      <c r="K58" s="794"/>
      <c r="L58" s="794"/>
      <c r="M58" s="795"/>
      <c r="N58" s="313"/>
      <c r="O58" s="1138"/>
      <c r="P58" s="1079"/>
      <c r="Q58" s="257"/>
      <c r="R58" s="257"/>
      <c r="S58" s="257"/>
      <c r="T58" s="257"/>
      <c r="U58" s="257"/>
      <c r="V58" s="257"/>
      <c r="W58" s="257"/>
      <c r="X58" s="257"/>
      <c r="Y58" s="257"/>
      <c r="Z58" s="257"/>
      <c r="AA58" s="257"/>
      <c r="AB58" s="257"/>
    </row>
    <row r="59" spans="1:28" ht="51" customHeight="1">
      <c r="A59" s="1160" t="s">
        <v>131</v>
      </c>
      <c r="B59" s="794"/>
      <c r="C59" s="795"/>
      <c r="D59" s="1138" t="s">
        <v>94</v>
      </c>
      <c r="E59" s="794"/>
      <c r="F59" s="794"/>
      <c r="G59" s="794"/>
      <c r="H59" s="794"/>
      <c r="I59" s="795"/>
      <c r="J59" s="1138" t="s">
        <v>99</v>
      </c>
      <c r="K59" s="794"/>
      <c r="L59" s="794"/>
      <c r="M59" s="795"/>
      <c r="N59" s="312"/>
      <c r="O59" s="1138"/>
      <c r="P59" s="1079"/>
      <c r="Q59" s="257"/>
      <c r="R59" s="257"/>
      <c r="S59" s="257"/>
      <c r="T59" s="257"/>
      <c r="U59" s="257"/>
      <c r="V59" s="257"/>
      <c r="W59" s="257"/>
      <c r="X59" s="257"/>
      <c r="Y59" s="257"/>
      <c r="Z59" s="257"/>
      <c r="AA59" s="257"/>
      <c r="AB59" s="257"/>
    </row>
    <row r="60" spans="1:28" ht="69" customHeight="1">
      <c r="A60" s="1160" t="s">
        <v>132</v>
      </c>
      <c r="B60" s="794"/>
      <c r="C60" s="795"/>
      <c r="D60" s="1171" t="s">
        <v>101</v>
      </c>
      <c r="E60" s="794"/>
      <c r="F60" s="794"/>
      <c r="G60" s="794"/>
      <c r="H60" s="794"/>
      <c r="I60" s="795"/>
      <c r="J60" s="1139" t="s">
        <v>102</v>
      </c>
      <c r="K60" s="794"/>
      <c r="L60" s="794"/>
      <c r="M60" s="795"/>
      <c r="N60" s="312"/>
      <c r="O60" s="1138"/>
      <c r="P60" s="1079"/>
      <c r="Q60" s="257"/>
      <c r="R60" s="257"/>
      <c r="S60" s="257"/>
      <c r="T60" s="257"/>
      <c r="U60" s="257"/>
      <c r="V60" s="257"/>
      <c r="W60" s="257"/>
      <c r="X60" s="257"/>
      <c r="Y60" s="257"/>
      <c r="Z60" s="257"/>
      <c r="AA60" s="257"/>
      <c r="AB60" s="257"/>
    </row>
    <row r="61" spans="1:28" ht="25.5" customHeight="1">
      <c r="A61" s="1142" t="s">
        <v>103</v>
      </c>
      <c r="B61" s="1084"/>
      <c r="C61" s="1085"/>
      <c r="D61" s="1143" t="s">
        <v>77</v>
      </c>
      <c r="E61" s="1084"/>
      <c r="F61" s="1084"/>
      <c r="G61" s="1084"/>
      <c r="H61" s="1084"/>
      <c r="I61" s="1085"/>
      <c r="J61" s="1140"/>
      <c r="K61" s="1084"/>
      <c r="L61" s="1084"/>
      <c r="M61" s="1085"/>
      <c r="N61" s="1144"/>
      <c r="O61" s="1140"/>
      <c r="P61" s="1091"/>
      <c r="Q61" s="257"/>
      <c r="R61" s="257"/>
      <c r="S61" s="257"/>
      <c r="T61" s="257"/>
      <c r="U61" s="257"/>
      <c r="V61" s="257"/>
      <c r="W61" s="257"/>
      <c r="X61" s="257"/>
      <c r="Y61" s="257"/>
      <c r="Z61" s="257"/>
      <c r="AA61" s="257"/>
      <c r="AB61" s="257"/>
    </row>
    <row r="62" spans="1:28" ht="25.5" customHeight="1">
      <c r="A62" s="1086"/>
      <c r="B62" s="770"/>
      <c r="C62" s="771"/>
      <c r="D62" s="772"/>
      <c r="E62" s="770"/>
      <c r="F62" s="770"/>
      <c r="G62" s="770"/>
      <c r="H62" s="770"/>
      <c r="I62" s="771"/>
      <c r="J62" s="772"/>
      <c r="K62" s="770"/>
      <c r="L62" s="770"/>
      <c r="M62" s="771"/>
      <c r="N62" s="1145"/>
      <c r="O62" s="772"/>
      <c r="P62" s="1093"/>
      <c r="Q62" s="257"/>
      <c r="R62" s="257"/>
      <c r="S62" s="257"/>
      <c r="T62" s="257"/>
      <c r="U62" s="257"/>
      <c r="V62" s="257"/>
      <c r="W62" s="257"/>
      <c r="X62" s="257"/>
      <c r="Y62" s="257"/>
      <c r="Z62" s="257"/>
      <c r="AA62" s="257"/>
      <c r="AB62" s="257"/>
    </row>
    <row r="63" spans="1:28" ht="25.5" customHeight="1">
      <c r="A63" s="1086"/>
      <c r="B63" s="770"/>
      <c r="C63" s="771"/>
      <c r="D63" s="772"/>
      <c r="E63" s="770"/>
      <c r="F63" s="770"/>
      <c r="G63" s="770"/>
      <c r="H63" s="770"/>
      <c r="I63" s="771"/>
      <c r="J63" s="772"/>
      <c r="K63" s="770"/>
      <c r="L63" s="770"/>
      <c r="M63" s="771"/>
      <c r="N63" s="1145"/>
      <c r="O63" s="772"/>
      <c r="P63" s="1093"/>
      <c r="Q63" s="257"/>
      <c r="R63" s="257"/>
      <c r="S63" s="257"/>
      <c r="T63" s="257"/>
      <c r="U63" s="257"/>
      <c r="V63" s="257"/>
      <c r="W63" s="257"/>
      <c r="X63" s="257"/>
      <c r="Y63" s="257"/>
      <c r="Z63" s="257"/>
      <c r="AA63" s="257"/>
      <c r="AB63" s="257"/>
    </row>
    <row r="64" spans="1:28" ht="25.5" customHeight="1">
      <c r="A64" s="1111"/>
      <c r="B64" s="816"/>
      <c r="C64" s="823"/>
      <c r="D64" s="815"/>
      <c r="E64" s="816"/>
      <c r="F64" s="816"/>
      <c r="G64" s="816"/>
      <c r="H64" s="816"/>
      <c r="I64" s="823"/>
      <c r="J64" s="815"/>
      <c r="K64" s="816"/>
      <c r="L64" s="816"/>
      <c r="M64" s="823"/>
      <c r="N64" s="1126"/>
      <c r="O64" s="815"/>
      <c r="P64" s="1112"/>
      <c r="Q64" s="257"/>
      <c r="R64" s="257"/>
      <c r="S64" s="257"/>
      <c r="T64" s="257"/>
      <c r="U64" s="257"/>
      <c r="V64" s="257"/>
      <c r="W64" s="257"/>
      <c r="X64" s="257"/>
      <c r="Y64" s="257"/>
      <c r="Z64" s="257"/>
      <c r="AA64" s="257"/>
      <c r="AB64" s="257"/>
    </row>
    <row r="65" spans="1:28" ht="48.75" customHeight="1">
      <c r="A65" s="1146" t="s">
        <v>133</v>
      </c>
      <c r="B65" s="794"/>
      <c r="C65" s="795"/>
      <c r="D65" s="1147" t="s">
        <v>134</v>
      </c>
      <c r="E65" s="1105"/>
      <c r="F65" s="1105"/>
      <c r="G65" s="1105"/>
      <c r="H65" s="1105"/>
      <c r="I65" s="1122"/>
      <c r="J65" s="1148"/>
      <c r="K65" s="1105"/>
      <c r="L65" s="1105"/>
      <c r="M65" s="1122"/>
      <c r="N65" s="314"/>
      <c r="O65" s="1141"/>
      <c r="P65" s="1079"/>
      <c r="Q65" s="257"/>
      <c r="R65" s="257"/>
      <c r="S65" s="257"/>
      <c r="T65" s="257"/>
      <c r="U65" s="257"/>
      <c r="V65" s="257"/>
      <c r="W65" s="257"/>
      <c r="X65" s="257"/>
      <c r="Y65" s="257"/>
      <c r="Z65" s="257"/>
      <c r="AA65" s="257"/>
      <c r="AB65" s="257"/>
    </row>
    <row r="66" spans="1:28" ht="12.75" customHeight="1">
      <c r="A66" s="257"/>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c r="AA66" s="257"/>
      <c r="AB66" s="257"/>
    </row>
    <row r="67" spans="1:28" ht="12.75" customHeight="1">
      <c r="A67" s="257"/>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row>
    <row r="68" spans="1:28" ht="12.75" customHeight="1">
      <c r="A68" s="257"/>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row>
    <row r="69" spans="1:28" ht="12.75" customHeight="1">
      <c r="A69" s="257"/>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row>
    <row r="70" spans="1:28" ht="12.75" customHeight="1">
      <c r="A70" s="257"/>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row>
    <row r="71" spans="1:28" ht="12.75" customHeight="1">
      <c r="A71" s="257"/>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row>
    <row r="72" spans="1:28" ht="12.75" customHeight="1">
      <c r="A72" s="257"/>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row>
    <row r="73" spans="1:28" ht="12.75" customHeight="1">
      <c r="A73" s="257"/>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row>
    <row r="74" spans="1:28" ht="12.75" customHeight="1">
      <c r="A74" s="257"/>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row>
    <row r="75" spans="1:28" ht="12.75" customHeight="1">
      <c r="A75" s="257"/>
      <c r="B75" s="257"/>
      <c r="C75" s="257"/>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c r="AB75" s="257"/>
    </row>
    <row r="76" spans="1:28" ht="12.75" customHeight="1">
      <c r="A76" s="257"/>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row>
    <row r="77" spans="1:28" ht="12.75" customHeight="1">
      <c r="A77" s="257"/>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c r="AB77" s="257"/>
    </row>
    <row r="78" spans="1:28" ht="12.75" customHeight="1">
      <c r="A78" s="257"/>
      <c r="B78" s="257"/>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row>
    <row r="79" spans="1:28" ht="12.75" customHeight="1">
      <c r="A79" s="257"/>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row>
    <row r="80" spans="1:28" ht="12.75" customHeight="1">
      <c r="A80" s="80" t="s">
        <v>94</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row>
    <row r="81" spans="1:28" ht="12.75" customHeight="1">
      <c r="A81" s="80" t="s">
        <v>135</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row>
    <row r="82" spans="1:28" ht="12.75" customHeight="1">
      <c r="A82" s="80" t="s">
        <v>101</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row>
    <row r="83" spans="1:28" ht="12.75" customHeight="1">
      <c r="A83" s="80" t="s">
        <v>136</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row>
    <row r="84" spans="1:28" ht="12.75" customHeight="1">
      <c r="A84" s="257"/>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row>
    <row r="85" spans="1:28" ht="12.75" customHeight="1">
      <c r="A85" s="257"/>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row>
    <row r="86" spans="1:28" ht="12.75" customHeight="1">
      <c r="A86" s="257"/>
      <c r="B86" s="257"/>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row>
    <row r="87" spans="1:28" ht="12.75" customHeight="1">
      <c r="A87" s="257"/>
      <c r="B87" s="257"/>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row>
    <row r="88" spans="1:28" ht="12.75" customHeight="1">
      <c r="A88" s="257"/>
      <c r="B88" s="257"/>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row>
    <row r="89" spans="1:28" ht="12.75" customHeight="1">
      <c r="A89" s="257"/>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row>
    <row r="90" spans="1:28" ht="12.75" customHeight="1">
      <c r="A90" s="257"/>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row>
    <row r="91" spans="1:28" ht="12.75" customHeight="1">
      <c r="A91" s="257"/>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row>
    <row r="92" spans="1:28" ht="12.75" customHeight="1">
      <c r="A92" s="257"/>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row>
    <row r="93" spans="1:28" ht="12.75" customHeight="1">
      <c r="A93" s="257"/>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row>
    <row r="94" spans="1:28" ht="12.75" customHeight="1">
      <c r="A94" s="257"/>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row>
    <row r="95" spans="1:28" ht="12.75" customHeight="1">
      <c r="A95" s="257"/>
      <c r="B95" s="257"/>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row>
    <row r="96" spans="1:28" ht="12.75" customHeight="1">
      <c r="A96" s="257"/>
      <c r="B96" s="257"/>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c r="AB96" s="257"/>
    </row>
    <row r="97" spans="1:28" ht="12.75" customHeight="1">
      <c r="A97" s="257"/>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row>
    <row r="98" spans="1:28" ht="12.75" customHeight="1">
      <c r="A98" s="257"/>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row>
    <row r="99" spans="1:28" ht="12.75" customHeight="1">
      <c r="A99" s="257"/>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row>
    <row r="100" spans="1:28" ht="12.75" customHeight="1">
      <c r="A100" s="257"/>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row>
    <row r="101" spans="1:28" ht="12.75" customHeight="1">
      <c r="A101" s="257"/>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row>
    <row r="102" spans="1:28" ht="12.75" customHeight="1">
      <c r="A102" s="257"/>
      <c r="B102" s="257"/>
      <c r="C102" s="257"/>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c r="AA102" s="257"/>
      <c r="AB102" s="257"/>
    </row>
    <row r="103" spans="1:28" ht="12.75" customHeight="1">
      <c r="A103" s="257"/>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row>
    <row r="104" spans="1:28" ht="12.75" customHeight="1">
      <c r="A104" s="257"/>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row>
    <row r="105" spans="1:28" ht="12.75" customHeight="1">
      <c r="A105" s="257"/>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row>
    <row r="106" spans="1:28" ht="12.75" customHeight="1">
      <c r="A106" s="257"/>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row>
    <row r="107" spans="1:28" ht="12.75" customHeight="1">
      <c r="A107" s="257"/>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row>
    <row r="108" spans="1:28" ht="12.75" customHeight="1">
      <c r="A108" s="257"/>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row>
    <row r="109" spans="1:28" ht="12.75" customHeight="1">
      <c r="A109" s="257"/>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row>
    <row r="110" spans="1:28" ht="12.75" customHeight="1">
      <c r="A110" s="257"/>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row>
    <row r="111" spans="1:28" ht="12.75" customHeight="1">
      <c r="A111" s="257"/>
      <c r="B111" s="257"/>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row>
    <row r="112" spans="1:28" ht="12.75" customHeight="1">
      <c r="A112" s="257"/>
      <c r="B112" s="257"/>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row>
    <row r="113" spans="1:28" ht="12.75" customHeight="1">
      <c r="A113" s="257"/>
      <c r="B113" s="257"/>
      <c r="C113" s="257"/>
      <c r="D113" s="257"/>
      <c r="E113" s="257"/>
      <c r="F113" s="257"/>
      <c r="G113" s="257"/>
      <c r="H113" s="257"/>
      <c r="I113" s="257"/>
      <c r="J113" s="257"/>
      <c r="K113" s="257"/>
      <c r="L113" s="257"/>
      <c r="M113" s="257"/>
      <c r="N113" s="257"/>
      <c r="O113" s="257"/>
      <c r="P113" s="257"/>
      <c r="Q113" s="257"/>
      <c r="R113" s="257"/>
      <c r="S113" s="257"/>
      <c r="T113" s="257"/>
      <c r="U113" s="257"/>
      <c r="V113" s="257"/>
      <c r="W113" s="257"/>
      <c r="X113" s="257"/>
      <c r="Y113" s="257"/>
      <c r="Z113" s="257"/>
      <c r="AA113" s="257"/>
      <c r="AB113" s="257"/>
    </row>
    <row r="114" spans="1:28" ht="12.75" customHeight="1">
      <c r="A114" s="257"/>
      <c r="B114" s="257"/>
      <c r="C114" s="257"/>
      <c r="D114" s="257"/>
      <c r="E114" s="257"/>
      <c r="F114" s="257"/>
      <c r="G114" s="257"/>
      <c r="H114" s="257"/>
      <c r="I114" s="257"/>
      <c r="J114" s="257"/>
      <c r="K114" s="257"/>
      <c r="L114" s="257"/>
      <c r="M114" s="257"/>
      <c r="N114" s="257"/>
      <c r="O114" s="257"/>
      <c r="P114" s="257"/>
      <c r="Q114" s="257"/>
      <c r="R114" s="257"/>
      <c r="S114" s="257"/>
      <c r="T114" s="257"/>
      <c r="U114" s="257"/>
      <c r="V114" s="257"/>
      <c r="W114" s="257"/>
      <c r="X114" s="257"/>
      <c r="Y114" s="257"/>
      <c r="Z114" s="257"/>
      <c r="AA114" s="257"/>
      <c r="AB114" s="257"/>
    </row>
    <row r="115" spans="1:28" ht="12.75" customHeight="1">
      <c r="A115" s="257"/>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row>
    <row r="116" spans="1:28" ht="12.75" customHeight="1">
      <c r="A116" s="257"/>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row>
    <row r="117" spans="1:28" ht="38.25" customHeight="1">
      <c r="A117" s="315" t="s">
        <v>331</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row>
    <row r="118" spans="1:28" ht="12.75" customHeight="1">
      <c r="A118" s="257" t="s">
        <v>194</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row>
    <row r="119" spans="1:28" ht="12.75" customHeight="1">
      <c r="A119" s="257" t="s">
        <v>195</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row>
    <row r="120" spans="1:28" ht="12.75" customHeight="1">
      <c r="A120" s="257" t="s">
        <v>17</v>
      </c>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c r="AA120" s="257"/>
      <c r="AB120" s="257"/>
    </row>
    <row r="121" spans="1:28" ht="12.75" customHeight="1">
      <c r="A121" s="257" t="s">
        <v>196</v>
      </c>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row>
    <row r="122" spans="1:28" ht="12.75" customHeight="1">
      <c r="A122" s="257" t="s">
        <v>197</v>
      </c>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row>
    <row r="123" spans="1:28" ht="12.75" customHeight="1">
      <c r="A123" s="257"/>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row>
    <row r="124" spans="1:28" ht="12.75" customHeight="1">
      <c r="A124" s="257"/>
      <c r="B124" s="257" t="s">
        <v>198</v>
      </c>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row>
    <row r="125" spans="1:28" ht="12.75" customHeight="1">
      <c r="A125" s="257"/>
      <c r="B125" s="257" t="s">
        <v>7</v>
      </c>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c r="AA125" s="257"/>
      <c r="AB125" s="257"/>
    </row>
    <row r="126" spans="1:28" ht="38.25" customHeight="1">
      <c r="A126" s="257"/>
      <c r="B126" s="257" t="s">
        <v>173</v>
      </c>
      <c r="C126" s="257"/>
      <c r="D126" s="257"/>
      <c r="E126" s="257"/>
      <c r="F126" s="257"/>
      <c r="G126" s="257"/>
      <c r="H126" s="257"/>
      <c r="I126" s="257"/>
      <c r="J126" s="257"/>
      <c r="K126" s="257"/>
      <c r="L126" s="257"/>
      <c r="M126" s="257"/>
      <c r="N126" s="257"/>
      <c r="O126" s="257"/>
      <c r="P126" s="257"/>
      <c r="Q126" s="257"/>
      <c r="R126" s="257"/>
      <c r="S126" s="257"/>
      <c r="T126" s="257"/>
      <c r="U126" s="257"/>
      <c r="V126" s="257"/>
      <c r="W126" s="257"/>
      <c r="X126" s="257"/>
      <c r="Y126" s="257"/>
      <c r="Z126" s="257"/>
      <c r="AA126" s="257"/>
      <c r="AB126" s="257"/>
    </row>
    <row r="127" spans="1:28" ht="51" customHeight="1">
      <c r="A127" s="257" t="s">
        <v>199</v>
      </c>
      <c r="B127" s="257" t="s">
        <v>200</v>
      </c>
      <c r="C127" s="257"/>
      <c r="D127" s="257"/>
      <c r="E127" s="257"/>
      <c r="F127" s="257"/>
      <c r="G127" s="257"/>
      <c r="H127" s="257"/>
      <c r="I127" s="257"/>
      <c r="J127" s="257"/>
      <c r="K127" s="257"/>
      <c r="L127" s="257"/>
      <c r="M127" s="257"/>
      <c r="N127" s="257"/>
      <c r="O127" s="257"/>
      <c r="P127" s="257"/>
      <c r="Q127" s="257"/>
      <c r="R127" s="257"/>
      <c r="S127" s="257"/>
      <c r="T127" s="257"/>
      <c r="U127" s="257"/>
      <c r="V127" s="257"/>
      <c r="W127" s="257"/>
      <c r="X127" s="257"/>
      <c r="Y127" s="257"/>
      <c r="Z127" s="257"/>
      <c r="AA127" s="257"/>
      <c r="AB127" s="257"/>
    </row>
    <row r="128" spans="1:28" ht="25.5" customHeight="1">
      <c r="A128" s="257" t="s">
        <v>332</v>
      </c>
      <c r="B128" s="257" t="s">
        <v>202</v>
      </c>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row>
    <row r="129" spans="1:28" ht="25.5" customHeight="1">
      <c r="A129" s="257" t="s">
        <v>19</v>
      </c>
      <c r="B129" s="257" t="s">
        <v>203</v>
      </c>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row>
    <row r="130" spans="1:28" ht="38.25" customHeight="1">
      <c r="A130" s="257" t="s">
        <v>146</v>
      </c>
      <c r="B130" s="257" t="s">
        <v>204</v>
      </c>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row>
    <row r="131" spans="1:28" ht="63.75" customHeight="1">
      <c r="A131" s="257" t="s">
        <v>145</v>
      </c>
      <c r="B131" s="257" t="s">
        <v>205</v>
      </c>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row>
    <row r="132" spans="1:28" ht="25.5" customHeight="1">
      <c r="A132" s="257" t="s">
        <v>147</v>
      </c>
      <c r="B132" s="257" t="s">
        <v>206</v>
      </c>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row>
    <row r="133" spans="1:28" ht="25.5" customHeight="1">
      <c r="A133" s="257" t="s">
        <v>22</v>
      </c>
      <c r="B133" s="257" t="s">
        <v>208</v>
      </c>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row>
    <row r="134" spans="1:28" ht="12.75" customHeight="1">
      <c r="A134" s="257"/>
      <c r="B134" s="257" t="s">
        <v>209</v>
      </c>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row>
    <row r="135" spans="1:28" ht="25.5" customHeight="1">
      <c r="A135" s="257"/>
      <c r="B135" s="257" t="s">
        <v>210</v>
      </c>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row>
    <row r="136" spans="1:28" ht="25.5" customHeight="1">
      <c r="A136" s="257"/>
      <c r="B136" s="257" t="s">
        <v>211</v>
      </c>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row>
    <row r="137" spans="1:28" ht="12.75" customHeight="1">
      <c r="A137" s="257"/>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row>
    <row r="138" spans="1:28" ht="12.75" customHeight="1">
      <c r="A138" s="257"/>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row>
    <row r="139" spans="1:28" ht="12.75" customHeight="1">
      <c r="A139" s="257"/>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row>
    <row r="140" spans="1:28" ht="12.75" customHeight="1">
      <c r="A140" s="257"/>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row>
    <row r="141" spans="1:28" ht="12.75" customHeight="1">
      <c r="A141" s="257"/>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row>
    <row r="142" spans="1:28" ht="25.5" customHeight="1">
      <c r="A142" s="257" t="s">
        <v>138</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row>
    <row r="143" spans="1:28" ht="12.75" customHeight="1">
      <c r="A143" s="257" t="s">
        <v>5</v>
      </c>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row>
    <row r="144" spans="1:28" ht="12.75" customHeight="1">
      <c r="A144" s="257" t="s">
        <v>105</v>
      </c>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row>
    <row r="145" spans="1:28" ht="12.75" customHeight="1">
      <c r="A145" s="257"/>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row>
    <row r="146" spans="1:28" ht="12.75" customHeight="1">
      <c r="A146" s="257"/>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c r="AA146" s="257"/>
      <c r="AB146" s="257"/>
    </row>
    <row r="147" spans="1:28" ht="12.75" customHeight="1">
      <c r="A147" s="257"/>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row>
    <row r="148" spans="1:28" ht="12.75" customHeight="1">
      <c r="A148" s="257"/>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row>
    <row r="149" spans="1:28" ht="12.75" customHeight="1">
      <c r="A149" s="257"/>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row>
    <row r="150" spans="1:28" ht="12.75" customHeight="1">
      <c r="A150" s="257"/>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row>
    <row r="151" spans="1:28" ht="12.75" customHeight="1">
      <c r="A151" s="257"/>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row>
    <row r="152" spans="1:28" ht="25.5" customHeight="1">
      <c r="A152" s="257" t="s">
        <v>212</v>
      </c>
      <c r="B152" s="257"/>
      <c r="C152" s="257"/>
      <c r="D152" s="257"/>
      <c r="E152" s="257"/>
      <c r="F152" s="257"/>
      <c r="G152" s="257"/>
      <c r="H152" s="257"/>
      <c r="I152" s="257"/>
      <c r="J152" s="257"/>
      <c r="K152" s="257"/>
      <c r="L152" s="257"/>
      <c r="M152" s="257"/>
      <c r="N152" s="257"/>
      <c r="O152" s="257"/>
      <c r="P152" s="257"/>
      <c r="Q152" s="257"/>
      <c r="R152" s="257"/>
      <c r="S152" s="257"/>
      <c r="T152" s="257"/>
      <c r="U152" s="257"/>
      <c r="V152" s="257"/>
      <c r="W152" s="257"/>
      <c r="X152" s="257"/>
      <c r="Y152" s="257"/>
      <c r="Z152" s="257"/>
      <c r="AA152" s="257"/>
      <c r="AB152" s="257"/>
    </row>
    <row r="153" spans="1:28" ht="15.75" customHeight="1">
      <c r="A153" s="316" t="s">
        <v>213</v>
      </c>
      <c r="B153" s="257"/>
      <c r="C153" s="257"/>
      <c r="D153" s="257"/>
      <c r="E153" s="257"/>
      <c r="F153" s="257"/>
      <c r="G153" s="257"/>
      <c r="H153" s="257"/>
      <c r="I153" s="257"/>
      <c r="J153" s="257"/>
      <c r="K153" s="257"/>
      <c r="L153" s="257"/>
      <c r="M153" s="257"/>
      <c r="N153" s="257"/>
      <c r="O153" s="257"/>
      <c r="P153" s="257"/>
      <c r="Q153" s="257"/>
      <c r="R153" s="257"/>
      <c r="S153" s="257"/>
      <c r="T153" s="257"/>
      <c r="U153" s="257"/>
      <c r="V153" s="257"/>
      <c r="W153" s="257"/>
      <c r="X153" s="257"/>
      <c r="Y153" s="257"/>
      <c r="Z153" s="257"/>
      <c r="AA153" s="257"/>
      <c r="AB153" s="257"/>
    </row>
    <row r="154" spans="1:28" ht="15.75" customHeight="1">
      <c r="A154" s="316" t="s">
        <v>214</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row>
    <row r="155" spans="1:28" ht="15.75" customHeight="1">
      <c r="A155" s="316" t="s">
        <v>215</v>
      </c>
      <c r="B155" s="257"/>
      <c r="C155" s="257"/>
      <c r="D155" s="257"/>
      <c r="E155" s="257"/>
      <c r="F155" s="257"/>
      <c r="G155" s="257"/>
      <c r="H155" s="257"/>
      <c r="I155" s="257"/>
      <c r="J155" s="257"/>
      <c r="K155" s="257"/>
      <c r="L155" s="257"/>
      <c r="M155" s="257"/>
      <c r="N155" s="257"/>
      <c r="O155" s="257"/>
      <c r="P155" s="257"/>
      <c r="Q155" s="257"/>
      <c r="R155" s="257"/>
      <c r="S155" s="257"/>
      <c r="T155" s="257"/>
      <c r="U155" s="257"/>
      <c r="V155" s="257"/>
      <c r="W155" s="257"/>
      <c r="X155" s="257"/>
      <c r="Y155" s="257"/>
      <c r="Z155" s="257"/>
      <c r="AA155" s="257"/>
      <c r="AB155" s="257"/>
    </row>
    <row r="156" spans="1:28" ht="15.75" customHeight="1">
      <c r="A156" s="316" t="s">
        <v>216</v>
      </c>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row>
    <row r="157" spans="1:28" ht="12.75" customHeight="1">
      <c r="A157" s="317" t="s">
        <v>3</v>
      </c>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row>
    <row r="158" spans="1:28" ht="12.75" customHeight="1">
      <c r="A158" s="257"/>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c r="AA158" s="257"/>
      <c r="AB158" s="257"/>
    </row>
    <row r="159" spans="1:28" ht="25.5" customHeight="1">
      <c r="A159" s="257" t="s">
        <v>217</v>
      </c>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row>
    <row r="160" spans="1:28" ht="12.75" customHeight="1">
      <c r="A160" s="257" t="s">
        <v>94</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row>
    <row r="161" spans="1:28" ht="12.75" customHeight="1">
      <c r="A161" s="257" t="s">
        <v>218</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row>
    <row r="162" spans="1:28" ht="12.75" customHeight="1">
      <c r="A162" s="257" t="s">
        <v>219</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row>
    <row r="163" spans="1:28" ht="12.75" customHeight="1">
      <c r="A163" s="257"/>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row>
    <row r="164" spans="1:28" ht="12.75" customHeight="1">
      <c r="A164" s="257"/>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row>
    <row r="165" spans="1:28" ht="12.75" customHeight="1">
      <c r="A165" s="257"/>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row>
    <row r="166" spans="1:28" ht="12.75" customHeight="1">
      <c r="A166" s="257"/>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row>
    <row r="167" spans="1:28" ht="12.75" customHeight="1">
      <c r="A167" s="257"/>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row>
    <row r="168" spans="1:28" ht="12.75" customHeight="1">
      <c r="A168" s="257"/>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row>
    <row r="169" spans="1:28" ht="12.75" customHeight="1">
      <c r="A169" s="257"/>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row>
    <row r="170" spans="1:28" ht="12.75" customHeight="1">
      <c r="A170" s="257"/>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row>
    <row r="171" spans="1:28" ht="12.75" customHeight="1">
      <c r="A171" s="257"/>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row>
    <row r="172" spans="1:28" ht="12.75" customHeight="1">
      <c r="A172" s="257"/>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row>
    <row r="173" spans="1:28" ht="12.75" customHeight="1">
      <c r="A173" s="257"/>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row>
    <row r="174" spans="1:28" ht="12.75" customHeight="1">
      <c r="A174" s="257"/>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row>
    <row r="175" spans="1:28" ht="12.75" customHeight="1">
      <c r="A175" s="257"/>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row>
    <row r="176" spans="1:28" ht="12.75" customHeight="1">
      <c r="A176" s="257"/>
      <c r="B176" s="257"/>
      <c r="C176" s="257"/>
      <c r="D176" s="257"/>
      <c r="E176" s="257"/>
      <c r="F176" s="257"/>
      <c r="G176" s="257"/>
      <c r="H176" s="257"/>
      <c r="I176" s="257"/>
      <c r="J176" s="257"/>
      <c r="K176" s="257"/>
      <c r="L176" s="257"/>
      <c r="M176" s="257"/>
      <c r="N176" s="257"/>
      <c r="O176" s="257"/>
      <c r="P176" s="257"/>
      <c r="Q176" s="257"/>
      <c r="R176" s="257"/>
      <c r="S176" s="257"/>
      <c r="T176" s="257"/>
      <c r="U176" s="257"/>
      <c r="V176" s="257"/>
      <c r="W176" s="257"/>
      <c r="X176" s="257"/>
      <c r="Y176" s="257"/>
      <c r="Z176" s="257"/>
      <c r="AA176" s="257"/>
      <c r="AB176" s="257"/>
    </row>
    <row r="177" spans="1:28" ht="12.75" customHeight="1">
      <c r="A177" s="257"/>
      <c r="B177" s="257"/>
      <c r="C177" s="257"/>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c r="AA177" s="257"/>
      <c r="AB177" s="257"/>
    </row>
    <row r="178" spans="1:28" ht="12.75" customHeight="1">
      <c r="A178" s="257"/>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row>
    <row r="179" spans="1:28" ht="12.75" customHeight="1">
      <c r="A179" s="257"/>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row>
    <row r="180" spans="1:28" ht="12.75" customHeight="1">
      <c r="A180" s="257"/>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row>
    <row r="181" spans="1:28" ht="12.75" customHeight="1">
      <c r="A181" s="257"/>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row>
    <row r="182" spans="1:28" ht="12.75" customHeight="1">
      <c r="A182" s="257"/>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row>
    <row r="183" spans="1:28" ht="12.75" customHeight="1">
      <c r="A183" s="257"/>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row>
    <row r="184" spans="1:28" ht="12.75" customHeight="1">
      <c r="A184" s="257"/>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row>
    <row r="185" spans="1:28" ht="12.75" customHeight="1">
      <c r="A185" s="257"/>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row>
    <row r="186" spans="1:28" ht="12.75" customHeight="1">
      <c r="A186" s="257"/>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c r="AA186" s="257"/>
      <c r="AB186" s="257"/>
    </row>
    <row r="187" spans="1:28" ht="12.75" customHeight="1">
      <c r="A187" s="257"/>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257"/>
      <c r="AB187" s="257"/>
    </row>
    <row r="188" spans="1:28" ht="12.75" customHeight="1">
      <c r="A188" s="257"/>
      <c r="B188" s="257"/>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c r="Z188" s="257"/>
      <c r="AA188" s="257"/>
      <c r="AB188" s="257"/>
    </row>
    <row r="189" spans="1:28" ht="12.75" customHeight="1">
      <c r="A189" s="257"/>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c r="AA189" s="257"/>
      <c r="AB189" s="257"/>
    </row>
    <row r="190" spans="1:28" ht="12.75" customHeight="1">
      <c r="A190" s="257"/>
      <c r="B190" s="257"/>
      <c r="C190" s="257"/>
      <c r="D190" s="257"/>
      <c r="E190" s="257"/>
      <c r="F190" s="257"/>
      <c r="G190" s="257"/>
      <c r="H190" s="257"/>
      <c r="I190" s="257"/>
      <c r="J190" s="257"/>
      <c r="K190" s="257"/>
      <c r="L190" s="257"/>
      <c r="M190" s="257"/>
      <c r="N190" s="257"/>
      <c r="O190" s="257"/>
      <c r="P190" s="257"/>
      <c r="Q190" s="257"/>
      <c r="R190" s="257"/>
      <c r="S190" s="257"/>
      <c r="T190" s="257"/>
      <c r="U190" s="257"/>
      <c r="V190" s="257"/>
      <c r="W190" s="257"/>
      <c r="X190" s="257"/>
      <c r="Y190" s="257"/>
      <c r="Z190" s="257"/>
      <c r="AA190" s="257"/>
      <c r="AB190" s="257"/>
    </row>
    <row r="191" spans="1:28" ht="12.75" customHeight="1">
      <c r="A191" s="257"/>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row>
    <row r="192" spans="1:28" ht="12.75" customHeight="1">
      <c r="A192" s="257"/>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row>
    <row r="193" spans="1:28" ht="12.75" customHeight="1">
      <c r="A193" s="257"/>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row>
    <row r="194" spans="1:28" ht="12.75" customHeight="1">
      <c r="A194" s="257"/>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row>
    <row r="195" spans="1:28" ht="12.75" customHeight="1">
      <c r="A195" s="257"/>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row>
    <row r="196" spans="1:28" ht="12.75" customHeight="1">
      <c r="A196" s="257"/>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row>
    <row r="197" spans="1:28" ht="12.75" customHeight="1">
      <c r="A197" s="257"/>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row>
    <row r="198" spans="1:28" ht="12.75" customHeight="1">
      <c r="A198" s="257"/>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row>
    <row r="199" spans="1:28" ht="12.75" customHeight="1">
      <c r="A199" s="257"/>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row>
    <row r="200" spans="1:28" ht="12.75" customHeight="1">
      <c r="A200" s="257"/>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row>
    <row r="201" spans="1:28" ht="12.75" customHeight="1">
      <c r="A201" s="257"/>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row>
    <row r="202" spans="1:28" ht="12.75" customHeight="1">
      <c r="A202" s="257"/>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row>
    <row r="203" spans="1:28" ht="12.75" customHeight="1">
      <c r="A203" s="257"/>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row>
    <row r="204" spans="1:28" ht="12.75" customHeight="1">
      <c r="A204" s="257"/>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row>
    <row r="205" spans="1:28" ht="12.75" customHeight="1">
      <c r="A205" s="257"/>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row>
    <row r="206" spans="1:28" ht="12.75" customHeight="1">
      <c r="A206" s="257"/>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row>
    <row r="207" spans="1:28" ht="12.75" customHeight="1">
      <c r="A207" s="257"/>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row>
    <row r="208" spans="1:28" ht="12.75" customHeight="1">
      <c r="A208" s="257"/>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row>
    <row r="209" spans="1:28" ht="12.75" customHeight="1">
      <c r="A209" s="257"/>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row>
    <row r="210" spans="1:28" ht="12.75" customHeight="1">
      <c r="A210" s="257"/>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row>
    <row r="211" spans="1:28" ht="12.75" customHeight="1">
      <c r="A211" s="257"/>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row>
    <row r="212" spans="1:28" ht="12.75" customHeight="1">
      <c r="A212" s="257"/>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row>
    <row r="213" spans="1:28" ht="12.75" customHeight="1">
      <c r="A213" s="257"/>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row>
    <row r="214" spans="1:28" ht="12.75" customHeight="1">
      <c r="A214" s="257"/>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row>
    <row r="215" spans="1:28" ht="12.75" customHeight="1">
      <c r="A215" s="257"/>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row>
    <row r="216" spans="1:28" ht="12.75" customHeight="1">
      <c r="A216" s="257"/>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row>
    <row r="217" spans="1:28" ht="12.75" customHeight="1">
      <c r="A217" s="257"/>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row>
    <row r="218" spans="1:28" ht="12.75" customHeight="1">
      <c r="A218" s="257"/>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row>
    <row r="219" spans="1:28" ht="12.75" customHeight="1">
      <c r="A219" s="257"/>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row>
    <row r="220" spans="1:28" ht="12.75" customHeight="1">
      <c r="A220" s="257"/>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row>
    <row r="221" spans="1:28" ht="12.75" customHeight="1">
      <c r="A221" s="257"/>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row>
    <row r="222" spans="1:28" ht="12.75" customHeight="1">
      <c r="A222" s="257"/>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row>
    <row r="223" spans="1:28" ht="12.75" customHeight="1">
      <c r="A223" s="257"/>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row>
    <row r="224" spans="1:28" ht="12.75" customHeight="1">
      <c r="A224" s="257"/>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row>
    <row r="225" spans="1:28" ht="12.75" customHeight="1">
      <c r="A225" s="257"/>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row>
    <row r="226" spans="1:28" ht="12.75" customHeight="1">
      <c r="A226" s="257"/>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row>
    <row r="227" spans="1:28" ht="12.75" customHeight="1">
      <c r="A227" s="257"/>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row>
    <row r="228" spans="1:28" ht="12.75" customHeight="1">
      <c r="A228" s="257"/>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row>
    <row r="229" spans="1:28" ht="12.75" customHeight="1">
      <c r="A229" s="257"/>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row>
    <row r="230" spans="1:28" ht="12.75" customHeight="1">
      <c r="A230" s="257"/>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row>
    <row r="231" spans="1:28" ht="12.75" customHeight="1">
      <c r="A231" s="257"/>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row>
    <row r="232" spans="1:28" ht="12.75" customHeight="1">
      <c r="A232" s="257"/>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row>
    <row r="233" spans="1:28" ht="12.75" customHeight="1">
      <c r="A233" s="257"/>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row>
    <row r="234" spans="1:28" ht="12.75" customHeight="1">
      <c r="A234" s="257"/>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row>
    <row r="235" spans="1:28" ht="12.75" customHeight="1">
      <c r="A235" s="257"/>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row>
    <row r="236" spans="1:28" ht="12.75" customHeight="1">
      <c r="A236" s="257"/>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row>
    <row r="237" spans="1:28" ht="12.75" customHeight="1">
      <c r="A237" s="257"/>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row>
    <row r="238" spans="1:28" ht="12.75" customHeight="1">
      <c r="A238" s="257"/>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row>
    <row r="239" spans="1:28" ht="12.75" customHeight="1">
      <c r="A239" s="257"/>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row>
    <row r="240" spans="1:28" ht="12.75" customHeight="1">
      <c r="A240" s="257"/>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row>
    <row r="241" spans="1:28" ht="12.75" customHeight="1">
      <c r="A241" s="257"/>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row>
    <row r="242" spans="1:28" ht="12.75" customHeight="1">
      <c r="A242" s="257"/>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row>
    <row r="243" spans="1:28" ht="12.75" customHeight="1">
      <c r="A243" s="257"/>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row>
    <row r="244" spans="1:28" ht="12.75" customHeight="1">
      <c r="A244" s="257"/>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row>
    <row r="245" spans="1:28" ht="12.75" customHeight="1">
      <c r="A245" s="257"/>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row>
    <row r="246" spans="1:28" ht="12.75" customHeight="1">
      <c r="A246" s="257"/>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row>
    <row r="247" spans="1:28" ht="12.75" customHeight="1">
      <c r="A247" s="257"/>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row>
    <row r="248" spans="1:28" ht="12.75" customHeight="1">
      <c r="A248" s="257"/>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row>
    <row r="249" spans="1:28" ht="12.75" customHeight="1">
      <c r="A249" s="257"/>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row>
    <row r="250" spans="1:28" ht="12.75" customHeight="1">
      <c r="A250" s="257"/>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row>
    <row r="251" spans="1:28" ht="12.75" customHeight="1">
      <c r="A251" s="257"/>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row>
    <row r="252" spans="1:28" ht="12.75" customHeight="1">
      <c r="A252" s="257"/>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row>
    <row r="253" spans="1:28" ht="12.75" customHeight="1">
      <c r="A253" s="257"/>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row>
    <row r="254" spans="1:28" ht="12.75" customHeight="1">
      <c r="A254" s="257"/>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row>
    <row r="255" spans="1:28" ht="12.75" customHeight="1">
      <c r="A255" s="257"/>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row>
    <row r="256" spans="1:28" ht="12.75" customHeight="1">
      <c r="A256" s="257"/>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row>
    <row r="257" spans="1:28" ht="12.75" customHeight="1">
      <c r="A257" s="257"/>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row>
    <row r="258" spans="1:28" ht="12.75" customHeight="1">
      <c r="A258" s="257"/>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row>
    <row r="259" spans="1:28" ht="12.75" customHeight="1">
      <c r="A259" s="257"/>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row>
    <row r="260" spans="1:28" ht="12.75" customHeight="1">
      <c r="A260" s="257"/>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row>
    <row r="261" spans="1:28" ht="12.75" customHeight="1">
      <c r="A261" s="257"/>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row>
    <row r="262" spans="1:28" ht="12.75" customHeight="1">
      <c r="A262" s="257"/>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row>
    <row r="263" spans="1:28" ht="12.75" customHeight="1">
      <c r="A263" s="257"/>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row>
    <row r="264" spans="1:28" ht="12.75" customHeight="1">
      <c r="A264" s="257"/>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row>
    <row r="265" spans="1:28" ht="12.75" customHeight="1">
      <c r="A265" s="257"/>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row>
    <row r="266" spans="1:28" ht="12.75" customHeight="1">
      <c r="A266" s="257"/>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row>
    <row r="267" spans="1:28" ht="12.75" customHeight="1">
      <c r="A267" s="257"/>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row>
    <row r="268" spans="1:28" ht="12.75" customHeight="1">
      <c r="A268" s="257"/>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row>
    <row r="269" spans="1:28" ht="12.75" customHeight="1">
      <c r="A269" s="257"/>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row>
    <row r="270" spans="1:28" ht="12.75" customHeight="1">
      <c r="A270" s="257"/>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row>
    <row r="271" spans="1:28" ht="12.75" customHeight="1">
      <c r="A271" s="257"/>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row>
    <row r="272" spans="1:28" ht="12.75" customHeight="1">
      <c r="A272" s="257"/>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row>
    <row r="273" spans="1:28" ht="12.75" customHeight="1">
      <c r="A273" s="257"/>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row>
    <row r="274" spans="1:28" ht="12.75" customHeight="1">
      <c r="A274" s="257"/>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row>
    <row r="275" spans="1:28" ht="12.75" customHeight="1">
      <c r="A275" s="257"/>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row>
    <row r="276" spans="1:28" ht="12.75" customHeight="1">
      <c r="A276" s="257"/>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row>
    <row r="277" spans="1:28" ht="12.75" customHeight="1">
      <c r="A277" s="257"/>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row>
    <row r="278" spans="1:28" ht="12.75" customHeight="1">
      <c r="A278" s="257"/>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row>
    <row r="279" spans="1:28" ht="12.75" customHeight="1">
      <c r="A279" s="257"/>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row>
    <row r="280" spans="1:28" ht="12.75" customHeight="1">
      <c r="A280" s="257"/>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row>
    <row r="281" spans="1:28" ht="12.75" customHeight="1">
      <c r="A281" s="257"/>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row>
    <row r="282" spans="1:28" ht="12.75" customHeight="1">
      <c r="A282" s="257"/>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row>
    <row r="283" spans="1:28" ht="12.75" customHeight="1">
      <c r="A283" s="257"/>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row>
    <row r="284" spans="1:28" ht="12.75" customHeight="1">
      <c r="A284" s="257"/>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row>
    <row r="285" spans="1:28" ht="12.75" customHeight="1">
      <c r="A285" s="257"/>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row>
    <row r="286" spans="1:28" ht="12.75" customHeight="1">
      <c r="A286" s="257"/>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row>
    <row r="287" spans="1:28" ht="12.75" customHeight="1">
      <c r="A287" s="257"/>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row>
    <row r="288" spans="1:28" ht="12.75" customHeight="1">
      <c r="A288" s="257"/>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row>
    <row r="289" spans="1:28" ht="12.75" customHeight="1">
      <c r="A289" s="257"/>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row>
    <row r="290" spans="1:28" ht="12.75" customHeight="1">
      <c r="A290" s="257"/>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row>
    <row r="291" spans="1:28" ht="12.75" customHeight="1">
      <c r="A291" s="257"/>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row>
    <row r="292" spans="1:28" ht="12.75" customHeight="1">
      <c r="A292" s="257"/>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row>
    <row r="293" spans="1:28" ht="12.75" customHeight="1">
      <c r="A293" s="257"/>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row>
    <row r="294" spans="1:28" ht="12.75" customHeight="1">
      <c r="A294" s="257"/>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row>
    <row r="295" spans="1:28" ht="12.75" customHeight="1">
      <c r="A295" s="257"/>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row>
    <row r="296" spans="1:28" ht="12.75" customHeight="1">
      <c r="A296" s="257"/>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row>
    <row r="297" spans="1:28" ht="12.75" customHeight="1">
      <c r="A297" s="257"/>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row>
    <row r="298" spans="1:28" ht="12.75" customHeight="1">
      <c r="A298" s="257"/>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row>
    <row r="299" spans="1:28" ht="12.75" customHeight="1">
      <c r="A299" s="257"/>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row>
    <row r="300" spans="1:28" ht="12.75" customHeight="1">
      <c r="A300" s="257"/>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row>
    <row r="301" spans="1:28" ht="12.75" customHeight="1">
      <c r="A301" s="257"/>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row>
    <row r="302" spans="1:28" ht="12.75" customHeight="1">
      <c r="A302" s="257"/>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row>
    <row r="303" spans="1:28" ht="12.75" customHeight="1">
      <c r="A303" s="257"/>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row>
    <row r="304" spans="1:28" ht="12.75" customHeight="1">
      <c r="A304" s="257"/>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row>
    <row r="305" spans="1:28" ht="12.75" customHeight="1">
      <c r="A305" s="257"/>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row>
    <row r="306" spans="1:28" ht="12.75" customHeight="1">
      <c r="A306" s="257"/>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row>
    <row r="307" spans="1:28" ht="12.75" customHeight="1">
      <c r="A307" s="257"/>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row>
    <row r="308" spans="1:28" ht="12.75" customHeight="1">
      <c r="A308" s="257"/>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row>
    <row r="309" spans="1:28" ht="12.75" customHeight="1">
      <c r="A309" s="257"/>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row>
    <row r="310" spans="1:28" ht="12.75" customHeight="1">
      <c r="A310" s="257"/>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row>
    <row r="311" spans="1:28" ht="12.75" customHeight="1">
      <c r="A311" s="257"/>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row>
    <row r="312" spans="1:28" ht="12.75" customHeight="1">
      <c r="A312" s="257"/>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row>
    <row r="313" spans="1:28" ht="12.75" customHeight="1">
      <c r="A313" s="257"/>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row>
    <row r="314" spans="1:28" ht="12.75" customHeight="1">
      <c r="A314" s="257"/>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row>
    <row r="315" spans="1:28" ht="12.75" customHeight="1">
      <c r="A315" s="257"/>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row>
    <row r="316" spans="1:28" ht="12.75" customHeight="1">
      <c r="A316" s="257"/>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row>
    <row r="317" spans="1:28" ht="12.75" customHeight="1">
      <c r="A317" s="257"/>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row>
    <row r="318" spans="1:28" ht="12.75" customHeight="1">
      <c r="A318" s="257"/>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row>
    <row r="319" spans="1:28" ht="12.75" customHeight="1">
      <c r="A319" s="257"/>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row>
    <row r="320" spans="1:28" ht="12.75" customHeight="1">
      <c r="A320" s="257"/>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row>
    <row r="321" spans="1:28" ht="12.75" customHeight="1">
      <c r="A321" s="257"/>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row>
    <row r="322" spans="1:28" ht="12.75" customHeight="1">
      <c r="A322" s="257"/>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row>
    <row r="323" spans="1:28" ht="12.75" customHeight="1">
      <c r="A323" s="257"/>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row>
    <row r="324" spans="1:28" ht="12.75" customHeight="1">
      <c r="A324" s="257"/>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row>
    <row r="325" spans="1:28" ht="12.75" customHeight="1">
      <c r="A325" s="257"/>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row>
    <row r="326" spans="1:28" ht="12.75" customHeight="1">
      <c r="A326" s="257"/>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row>
    <row r="327" spans="1:28" ht="12.75" customHeight="1">
      <c r="A327" s="257"/>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row>
    <row r="328" spans="1:28" ht="12.75" customHeight="1">
      <c r="A328" s="257"/>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row>
    <row r="329" spans="1:28" ht="12.75" customHeight="1">
      <c r="A329" s="257"/>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row>
    <row r="330" spans="1:28" ht="12.75" customHeight="1">
      <c r="A330" s="257"/>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row>
    <row r="331" spans="1:28" ht="12.75" customHeight="1">
      <c r="A331" s="257"/>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row>
    <row r="332" spans="1:28" ht="12.75" customHeight="1">
      <c r="A332" s="257"/>
      <c r="B332" s="257"/>
      <c r="C332" s="257"/>
      <c r="D332" s="257"/>
      <c r="E332" s="257"/>
      <c r="F332" s="257"/>
      <c r="G332" s="257"/>
      <c r="H332" s="257"/>
      <c r="I332" s="257"/>
      <c r="J332" s="257"/>
      <c r="K332" s="257"/>
      <c r="L332" s="257"/>
      <c r="M332" s="257"/>
      <c r="N332" s="257"/>
      <c r="O332" s="257"/>
      <c r="P332" s="257"/>
      <c r="Q332" s="257"/>
      <c r="R332" s="257"/>
      <c r="S332" s="257"/>
      <c r="T332" s="257"/>
      <c r="U332" s="257"/>
      <c r="V332" s="257"/>
      <c r="W332" s="257"/>
      <c r="X332" s="257"/>
      <c r="Y332" s="257"/>
      <c r="Z332" s="257"/>
      <c r="AA332" s="257"/>
      <c r="AB332" s="257"/>
    </row>
    <row r="333" spans="1:28" ht="12.75" customHeight="1">
      <c r="A333" s="257"/>
      <c r="B333" s="257"/>
      <c r="C333" s="257"/>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7"/>
      <c r="Z333" s="257"/>
      <c r="AA333" s="257"/>
      <c r="AB333" s="257"/>
    </row>
    <row r="334" spans="1:28" ht="12.75" customHeight="1">
      <c r="A334" s="257"/>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row>
    <row r="335" spans="1:28" ht="12.75" customHeight="1">
      <c r="A335" s="257"/>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row>
    <row r="336" spans="1:28" ht="12.75" customHeight="1">
      <c r="A336" s="257"/>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row>
    <row r="337" spans="1:28" ht="12.75" customHeight="1">
      <c r="A337" s="257"/>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row>
    <row r="338" spans="1:28" ht="12.75" customHeight="1">
      <c r="A338" s="257"/>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row>
    <row r="339" spans="1:28" ht="12.75" customHeight="1">
      <c r="A339" s="257"/>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row>
    <row r="340" spans="1:28" ht="12.75" customHeight="1">
      <c r="A340" s="257"/>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row>
    <row r="341" spans="1:28" ht="12.75" customHeight="1">
      <c r="A341" s="257"/>
      <c r="B341" s="257"/>
      <c r="C341" s="257"/>
      <c r="D341" s="257"/>
      <c r="E341" s="257"/>
      <c r="F341" s="257"/>
      <c r="G341" s="257"/>
      <c r="H341" s="257"/>
      <c r="I341" s="257"/>
      <c r="J341" s="257"/>
      <c r="K341" s="257"/>
      <c r="L341" s="257"/>
      <c r="M341" s="257"/>
      <c r="N341" s="257"/>
      <c r="O341" s="257"/>
      <c r="P341" s="257"/>
      <c r="Q341" s="257"/>
      <c r="R341" s="257"/>
      <c r="S341" s="257"/>
      <c r="T341" s="257"/>
      <c r="U341" s="257"/>
      <c r="V341" s="257"/>
      <c r="W341" s="257"/>
      <c r="X341" s="257"/>
      <c r="Y341" s="257"/>
      <c r="Z341" s="257"/>
      <c r="AA341" s="257"/>
      <c r="AB341" s="257"/>
    </row>
    <row r="342" spans="1:28" ht="12.75" customHeight="1">
      <c r="A342" s="257"/>
      <c r="B342" s="257"/>
      <c r="C342" s="257"/>
      <c r="D342" s="257"/>
      <c r="E342" s="257"/>
      <c r="F342" s="257"/>
      <c r="G342" s="257"/>
      <c r="H342" s="257"/>
      <c r="I342" s="257"/>
      <c r="J342" s="257"/>
      <c r="K342" s="257"/>
      <c r="L342" s="257"/>
      <c r="M342" s="257"/>
      <c r="N342" s="257"/>
      <c r="O342" s="257"/>
      <c r="P342" s="257"/>
      <c r="Q342" s="257"/>
      <c r="R342" s="257"/>
      <c r="S342" s="257"/>
      <c r="T342" s="257"/>
      <c r="U342" s="257"/>
      <c r="V342" s="257"/>
      <c r="W342" s="257"/>
      <c r="X342" s="257"/>
      <c r="Y342" s="257"/>
      <c r="Z342" s="257"/>
      <c r="AA342" s="257"/>
      <c r="AB342" s="257"/>
    </row>
    <row r="343" spans="1:28" ht="12.75" customHeight="1">
      <c r="A343" s="257"/>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row>
    <row r="344" spans="1:28" ht="12.75" customHeight="1">
      <c r="A344" s="257"/>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c r="AA344" s="257"/>
      <c r="AB344" s="257"/>
    </row>
    <row r="345" spans="1:28" ht="12.75" customHeight="1">
      <c r="A345" s="257"/>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c r="AA345" s="257"/>
      <c r="AB345" s="257"/>
    </row>
    <row r="346" spans="1:28" ht="12.75" customHeight="1">
      <c r="A346" s="257"/>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c r="AA346" s="257"/>
      <c r="AB346" s="257"/>
    </row>
    <row r="347" spans="1:28" ht="12.75" customHeight="1">
      <c r="A347" s="257"/>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c r="AA347" s="257"/>
      <c r="AB347" s="257"/>
    </row>
    <row r="348" spans="1:28" ht="12.75" customHeight="1">
      <c r="A348" s="257"/>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row>
    <row r="349" spans="1:28" ht="12.75" customHeight="1">
      <c r="A349" s="257"/>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row>
    <row r="350" spans="1:28" ht="12.75" customHeight="1">
      <c r="A350" s="257"/>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row>
    <row r="351" spans="1:28" ht="12.75" customHeight="1">
      <c r="A351" s="257"/>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row>
    <row r="352" spans="1:28" ht="12.75" customHeight="1">
      <c r="A352" s="257"/>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row>
    <row r="353" spans="1:28" ht="12.75" customHeight="1">
      <c r="A353" s="257"/>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row>
    <row r="354" spans="1:28" ht="12.75" customHeight="1">
      <c r="A354" s="257"/>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row>
    <row r="355" spans="1:28" ht="12.75" customHeight="1">
      <c r="A355" s="257"/>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row>
    <row r="356" spans="1:28" ht="12.75" customHeight="1">
      <c r="A356" s="257"/>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row>
    <row r="357" spans="1:28" ht="12.75" customHeight="1">
      <c r="A357" s="257"/>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row>
    <row r="358" spans="1:28" ht="12.75" customHeight="1">
      <c r="A358" s="257"/>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row>
    <row r="359" spans="1:28" ht="12.75" customHeight="1">
      <c r="A359" s="257"/>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row>
    <row r="360" spans="1:28" ht="12.75" customHeight="1">
      <c r="A360" s="257"/>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row>
    <row r="361" spans="1:28" ht="12.75" customHeight="1">
      <c r="A361" s="257"/>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row>
    <row r="362" spans="1:28" ht="12.75" customHeight="1">
      <c r="A362" s="257"/>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row>
    <row r="363" spans="1:28" ht="15.75" customHeight="1">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row>
    <row r="364" spans="1:28" ht="15.75" customHeight="1">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row>
    <row r="365" spans="1:28" ht="15.75" customHeight="1">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row>
    <row r="366" spans="1:28" ht="15.75" customHeight="1">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row>
    <row r="367" spans="1:28" ht="15.75" customHeight="1">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row>
    <row r="368" spans="1:28" ht="15.75" customHeight="1">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row>
    <row r="369" spans="1:28" ht="15.75" customHeight="1">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row>
    <row r="370" spans="1:28" ht="15.75" customHeight="1">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row>
    <row r="371" spans="1:28" ht="15.75" customHeight="1">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row>
    <row r="372" spans="1:28" ht="15.75" customHeight="1">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row>
    <row r="373" spans="1:28" ht="15.75" customHeight="1">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row>
    <row r="374" spans="1:28" ht="15.75" customHeight="1">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row>
    <row r="375" spans="1:28" ht="15.75" customHeight="1">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row>
    <row r="376" spans="1:28" ht="15.75" customHeight="1">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row>
    <row r="377" spans="1:28" ht="15.75" customHeight="1">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row>
    <row r="378" spans="1:28" ht="15.75" customHeight="1">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row>
    <row r="379" spans="1:28" ht="15.75" customHeight="1">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row>
    <row r="380" spans="1:28" ht="15.75" customHeight="1">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row>
    <row r="381" spans="1:28" ht="15.75" customHeight="1">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row>
    <row r="382" spans="1:28" ht="15.75" customHeight="1">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row>
    <row r="383" spans="1:28" ht="15.75" customHeight="1">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row>
    <row r="384" spans="1:28" ht="15.75" customHeight="1">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row>
    <row r="385" spans="1:28" ht="15.75" customHeight="1">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row>
    <row r="386" spans="1:28" ht="15.75" customHeight="1">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row>
    <row r="387" spans="1:28" ht="15.75" customHeight="1">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row>
    <row r="388" spans="1:28" ht="15.75" customHeight="1">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row>
    <row r="389" spans="1:28" ht="15.75" customHeight="1">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row>
    <row r="390" spans="1:28" ht="15.75" customHeight="1">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row>
    <row r="391" spans="1:28" ht="15.75" customHeight="1">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row>
    <row r="392" spans="1:28" ht="15.75" customHeight="1">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row>
    <row r="393" spans="1:28" ht="15.75" customHeight="1">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row>
    <row r="394" spans="1:28" ht="15.75" customHeight="1">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row>
    <row r="395" spans="1:28" ht="15.75" customHeight="1">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row>
    <row r="396" spans="1:28" ht="15.75" customHeight="1">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row>
    <row r="397" spans="1:28" ht="15.75" customHeight="1">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row>
    <row r="398" spans="1:28" ht="15.75" customHeight="1">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row>
    <row r="399" spans="1:28" ht="15.75" customHeight="1">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row>
    <row r="400" spans="1:28" ht="15.75" customHeight="1">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row>
    <row r="401" spans="1:28" ht="15.75" customHeight="1">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row>
    <row r="402" spans="1:28" ht="15.75" customHeight="1">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row>
    <row r="403" spans="1:28" ht="15.75" customHeight="1">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row>
    <row r="404" spans="1:28" ht="15.75" customHeight="1">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row>
    <row r="405" spans="1:28" ht="15.75" customHeight="1">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row>
    <row r="406" spans="1:28" ht="15.75" customHeight="1">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row>
    <row r="407" spans="1:28" ht="15.75" customHeight="1">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row>
    <row r="408" spans="1:28" ht="15.75" customHeight="1">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row>
    <row r="409" spans="1:28" ht="15.75" customHeight="1">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row>
    <row r="410" spans="1:28" ht="15.75" customHeight="1">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row>
    <row r="411" spans="1:28" ht="15.75" customHeight="1">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row>
    <row r="412" spans="1:28" ht="15.75" customHeight="1">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row>
    <row r="413" spans="1:28" ht="15.75" customHeight="1">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row>
    <row r="414" spans="1:28" ht="15.75" customHeight="1">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row>
    <row r="415" spans="1:28" ht="15.75" customHeight="1">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row>
    <row r="416" spans="1:28" ht="15.75" customHeight="1">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row>
    <row r="417" spans="1:28" ht="15.75" customHeight="1">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row>
    <row r="418" spans="1:28" ht="15.75" customHeight="1">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row>
    <row r="419" spans="1:28" ht="15.75" customHeight="1">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row>
    <row r="420" spans="1:28" ht="15.75" customHeight="1">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row>
    <row r="421" spans="1:28" ht="15.75" customHeight="1">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row>
    <row r="422" spans="1:28" ht="15.75" customHeight="1">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row>
    <row r="423" spans="1:28" ht="15.75" customHeight="1">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row>
    <row r="424" spans="1:28" ht="15.75" customHeight="1">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row>
    <row r="425" spans="1:28" ht="15.75" customHeight="1">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row>
    <row r="426" spans="1:28" ht="15.75" customHeight="1">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row>
    <row r="427" spans="1:28" ht="15.75" customHeight="1">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row>
    <row r="428" spans="1:28" ht="15.75" customHeight="1">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row>
    <row r="429" spans="1:28" ht="15.75" customHeight="1">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row>
    <row r="430" spans="1:28" ht="15.75" customHeight="1">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row>
    <row r="431" spans="1:28" ht="15.75" customHeight="1">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row>
    <row r="432" spans="1:28" ht="15.75" customHeight="1">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row>
    <row r="433" spans="1:28" ht="15.75" customHeight="1">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row>
    <row r="434" spans="1:28" ht="15.75" customHeight="1">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row>
    <row r="435" spans="1:28" ht="15.75" customHeight="1">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row>
    <row r="436" spans="1:28" ht="15.75" customHeight="1">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row>
    <row r="437" spans="1:28" ht="15.75" customHeight="1">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row>
    <row r="438" spans="1:28" ht="15.75" customHeight="1">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row>
    <row r="439" spans="1:28" ht="15.75" customHeight="1">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row>
    <row r="440" spans="1:28" ht="15.75" customHeight="1">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row>
    <row r="441" spans="1:28" ht="15.75" customHeight="1">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row>
    <row r="442" spans="1:28" ht="15.75" customHeight="1">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row>
    <row r="443" spans="1:28" ht="15.75" customHeight="1">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row>
    <row r="444" spans="1:28" ht="15.75" customHeight="1">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row>
    <row r="445" spans="1:28" ht="15.75" customHeight="1">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row>
    <row r="446" spans="1:28" ht="15.75" customHeight="1">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row>
    <row r="447" spans="1:28" ht="15.75" customHeight="1">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row>
    <row r="448" spans="1:28" ht="15.75" customHeight="1">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row>
    <row r="449" spans="1:28" ht="15.75" customHeight="1">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row>
    <row r="450" spans="1:28" ht="15.75" customHeight="1">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row>
    <row r="451" spans="1:28" ht="15.75" customHeight="1">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row>
    <row r="452" spans="1:28" ht="15.75" customHeight="1">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row>
    <row r="453" spans="1:28" ht="15.75" customHeight="1">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row>
    <row r="454" spans="1:28" ht="15.75" customHeight="1">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row>
    <row r="455" spans="1:28" ht="15.75" customHeight="1">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row>
    <row r="456" spans="1:28" ht="15.75" customHeight="1">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row>
    <row r="457" spans="1:28" ht="15.75" customHeight="1">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row>
    <row r="458" spans="1:28" ht="15.75" customHeight="1">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row>
    <row r="459" spans="1:28" ht="15.75" customHeight="1">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row>
    <row r="460" spans="1:28" ht="15.75" customHeight="1">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row>
    <row r="461" spans="1:28" ht="15.75" customHeight="1">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row>
    <row r="462" spans="1:28" ht="15.75" customHeight="1">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row>
    <row r="463" spans="1:28" ht="15.75" customHeight="1">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row>
    <row r="464" spans="1:28" ht="15.75" customHeight="1">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row>
    <row r="465" spans="1:28" ht="15.75" customHeight="1">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row>
    <row r="466" spans="1:28" ht="15.75" customHeight="1">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row>
    <row r="467" spans="1:28" ht="15.75" customHeight="1">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row>
    <row r="468" spans="1:28" ht="15.75" customHeight="1">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row>
    <row r="469" spans="1:28" ht="15.75" customHeight="1">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row>
    <row r="470" spans="1:28" ht="15.75" customHeight="1">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row>
    <row r="471" spans="1:28" ht="15.75" customHeight="1">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row>
    <row r="472" spans="1:28" ht="15.75" customHeight="1">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row>
    <row r="473" spans="1:28" ht="15.75" customHeight="1">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row>
    <row r="474" spans="1:28" ht="15.75" customHeight="1">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row>
    <row r="475" spans="1:28" ht="15.75" customHeight="1">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row>
    <row r="476" spans="1:28" ht="15.75" customHeight="1">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row>
    <row r="477" spans="1:28" ht="15.75" customHeight="1">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row>
    <row r="478" spans="1:28" ht="15.75" customHeight="1">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row>
    <row r="479" spans="1:28" ht="15.75" customHeight="1">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row>
    <row r="480" spans="1:28" ht="15.75" customHeight="1">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row>
    <row r="481" spans="1:28" ht="15.75" customHeight="1">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row>
    <row r="482" spans="1:28" ht="15.75" customHeight="1">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row>
    <row r="483" spans="1:28" ht="15.75" customHeight="1">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row>
    <row r="484" spans="1:28" ht="15.75" customHeight="1">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row>
    <row r="485" spans="1:28" ht="15.75" customHeight="1">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row>
    <row r="486" spans="1:28" ht="15.75" customHeight="1">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row>
    <row r="487" spans="1:28" ht="15.75" customHeight="1">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row>
    <row r="488" spans="1:28" ht="15.75" customHeight="1">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row>
    <row r="489" spans="1:28" ht="15.75" customHeight="1">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row>
    <row r="490" spans="1:28" ht="15.75" customHeight="1">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row>
    <row r="491" spans="1:28" ht="15.75" customHeight="1">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row>
    <row r="492" spans="1:28" ht="15.75" customHeight="1">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row>
    <row r="493" spans="1:28" ht="15.75" customHeight="1">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row>
    <row r="494" spans="1:28" ht="15.75" customHeight="1">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row>
    <row r="495" spans="1:28" ht="15.75" customHeight="1">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row>
    <row r="496" spans="1:28" ht="15.75" customHeight="1">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row>
    <row r="497" spans="1:28" ht="15.75" customHeight="1">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row>
    <row r="498" spans="1:28" ht="15.75" customHeight="1">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row>
    <row r="499" spans="1:28" ht="15.75" customHeight="1">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row>
    <row r="500" spans="1:28" ht="15.75" customHeight="1">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row>
    <row r="501" spans="1:28" ht="15.75" customHeight="1">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row>
    <row r="502" spans="1:28" ht="15.75" customHeight="1">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row>
    <row r="503" spans="1:28" ht="15.75" customHeight="1">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row>
    <row r="504" spans="1:28" ht="15.75" customHeight="1">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row>
    <row r="505" spans="1:28" ht="15.75" customHeight="1">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row>
    <row r="506" spans="1:28" ht="15.75" customHeight="1">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row>
    <row r="507" spans="1:28" ht="15.75" customHeight="1">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row>
    <row r="508" spans="1:28" ht="15.75" customHeight="1">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row>
    <row r="509" spans="1:28" ht="15.75" customHeight="1">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row>
    <row r="510" spans="1:28" ht="15.75" customHeight="1">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row>
    <row r="511" spans="1:28" ht="15.75" customHeight="1">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row>
    <row r="512" spans="1:28" ht="15.75" customHeight="1">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row>
    <row r="513" spans="1:28" ht="15.75" customHeight="1">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row>
    <row r="514" spans="1:28" ht="15.75" customHeight="1">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row>
    <row r="515" spans="1:28" ht="15.75" customHeight="1">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row>
    <row r="516" spans="1:28" ht="15.75" customHeight="1">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row>
    <row r="517" spans="1:28" ht="15.75" customHeight="1">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row>
    <row r="518" spans="1:28" ht="15.75" customHeight="1">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row>
    <row r="519" spans="1:28" ht="15.75" customHeight="1">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row>
    <row r="520" spans="1:28" ht="15.75" customHeight="1">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row>
    <row r="521" spans="1:28" ht="15.75" customHeight="1">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row>
    <row r="522" spans="1:28" ht="15.75" customHeight="1">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row>
    <row r="523" spans="1:28" ht="15.75" customHeight="1">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row>
    <row r="524" spans="1:28" ht="15.75" customHeight="1">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row>
    <row r="525" spans="1:28" ht="15.75" customHeight="1">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row>
    <row r="526" spans="1:28" ht="15.75" customHeight="1">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row>
    <row r="527" spans="1:28" ht="15.75" customHeight="1">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row>
    <row r="528" spans="1:28" ht="15.75" customHeight="1">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row>
    <row r="529" spans="1:28" ht="15.75" customHeight="1">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row>
    <row r="530" spans="1:28" ht="15.75" customHeight="1">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row>
    <row r="531" spans="1:28" ht="15.75" customHeight="1">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row>
    <row r="532" spans="1:28" ht="15.75" customHeight="1">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row>
    <row r="533" spans="1:28" ht="15.75" customHeight="1">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row>
    <row r="534" spans="1:28" ht="15.75" customHeight="1">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row>
    <row r="535" spans="1:28" ht="15.75" customHeight="1">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row>
    <row r="536" spans="1:28" ht="15.75" customHeight="1">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row>
    <row r="537" spans="1:28" ht="15.75" customHeight="1">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row>
    <row r="538" spans="1:28" ht="15.75" customHeight="1">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row>
    <row r="539" spans="1:28" ht="15.75" customHeight="1">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row>
    <row r="540" spans="1:28" ht="15.75" customHeight="1">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row>
    <row r="541" spans="1:28" ht="15.75" customHeight="1">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row>
    <row r="542" spans="1:28" ht="15.75" customHeight="1">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row>
    <row r="543" spans="1:28" ht="15.75" customHeight="1">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row>
    <row r="544" spans="1:28" ht="15.75" customHeight="1">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row>
    <row r="545" spans="1:28" ht="15.75" customHeight="1">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row>
    <row r="546" spans="1:28" ht="15.75" customHeight="1">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row>
    <row r="547" spans="1:28" ht="15.75" customHeight="1">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row>
    <row r="548" spans="1:28" ht="15.75" customHeight="1">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row>
    <row r="549" spans="1:28" ht="15.75" customHeight="1">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row>
    <row r="550" spans="1:28" ht="15.75" customHeight="1">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row>
    <row r="551" spans="1:28" ht="15.75" customHeight="1">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row>
    <row r="552" spans="1:28" ht="15.75" customHeight="1">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row>
    <row r="553" spans="1:28" ht="15.75" customHeight="1">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row>
    <row r="554" spans="1:28" ht="15.75" customHeight="1">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row>
    <row r="555" spans="1:28" ht="15.75" customHeight="1">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row>
    <row r="556" spans="1:28" ht="15.75" customHeight="1">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row>
    <row r="557" spans="1:28" ht="15.75" customHeight="1">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row>
    <row r="558" spans="1:28" ht="15.75" customHeight="1">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row>
    <row r="559" spans="1:28" ht="15.75" customHeight="1">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row>
    <row r="560" spans="1:28" ht="15.75" customHeight="1">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row>
    <row r="561" spans="1:28" ht="15.75" customHeight="1">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row>
    <row r="562" spans="1:28" ht="15.75" customHeight="1">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row>
    <row r="563" spans="1:28" ht="15.75" customHeight="1">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row>
    <row r="564" spans="1:28" ht="15.75" customHeight="1">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row>
    <row r="565" spans="1:28" ht="15.75" customHeight="1">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row>
    <row r="566" spans="1:28" ht="15.75" customHeight="1">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row>
    <row r="567" spans="1:28" ht="15.75" customHeight="1">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row>
    <row r="568" spans="1:28" ht="15.75" customHeight="1">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row>
    <row r="569" spans="1:28" ht="15.75" customHeight="1">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row>
    <row r="570" spans="1:28" ht="15.75" customHeight="1">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row>
    <row r="571" spans="1:28" ht="15.75" customHeight="1">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row>
    <row r="572" spans="1:28" ht="15.75" customHeight="1">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row>
    <row r="573" spans="1:28" ht="15.75" customHeight="1">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row>
    <row r="574" spans="1:28" ht="15.75" customHeight="1">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row>
    <row r="575" spans="1:28" ht="15.75" customHeight="1">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row>
    <row r="576" spans="1:28" ht="15.75" customHeight="1">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row>
    <row r="577" spans="1:28" ht="15.75" customHeight="1">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row>
    <row r="578" spans="1:28" ht="15.75" customHeight="1">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row>
    <row r="579" spans="1:28" ht="15.75" customHeight="1">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row>
    <row r="580" spans="1:28" ht="15.75" customHeight="1">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row>
    <row r="581" spans="1:28" ht="15.75" customHeight="1">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row>
    <row r="582" spans="1:28" ht="15.75" customHeight="1">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row>
    <row r="583" spans="1:28" ht="15.75" customHeight="1">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row>
    <row r="584" spans="1:28" ht="15.75" customHeight="1">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row>
    <row r="585" spans="1:28" ht="15.75" customHeight="1">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row>
    <row r="586" spans="1:28" ht="15.75" customHeight="1">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row>
    <row r="587" spans="1:28" ht="15.75" customHeight="1">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row>
    <row r="588" spans="1:28" ht="15.75" customHeight="1">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row>
    <row r="589" spans="1:28" ht="15.75" customHeight="1">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row>
    <row r="590" spans="1:28" ht="15.75" customHeight="1">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row>
    <row r="591" spans="1:28" ht="15.75" customHeight="1">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row>
    <row r="592" spans="1:28" ht="15.75" customHeight="1">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row>
    <row r="593" spans="1:28" ht="15.75" customHeight="1">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row>
    <row r="594" spans="1:28" ht="15.75" customHeight="1">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row>
    <row r="595" spans="1:28" ht="15.75" customHeight="1">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row>
    <row r="596" spans="1:28" ht="15.75" customHeight="1">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row>
    <row r="597" spans="1:28" ht="15.75" customHeight="1">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row>
    <row r="598" spans="1:28" ht="15.75" customHeight="1">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row>
    <row r="599" spans="1:28" ht="15.75" customHeight="1">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row>
    <row r="600" spans="1:28" ht="15.75" customHeight="1">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row>
    <row r="601" spans="1:28" ht="15.75" customHeight="1">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row>
    <row r="602" spans="1:28" ht="15.75" customHeight="1">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row>
    <row r="603" spans="1:28" ht="15.75" customHeight="1">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row>
    <row r="604" spans="1:28" ht="15.75" customHeight="1">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row>
    <row r="605" spans="1:28" ht="15.75" customHeight="1">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row>
    <row r="606" spans="1:28" ht="15.75" customHeight="1">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row>
    <row r="607" spans="1:28" ht="15.75" customHeight="1">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row>
    <row r="608" spans="1:28" ht="15.75" customHeight="1">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row>
    <row r="609" spans="1:28" ht="15.75" customHeight="1">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row>
    <row r="610" spans="1:28" ht="15.75" customHeight="1">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row>
    <row r="611" spans="1:28" ht="15.75" customHeight="1">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row>
    <row r="612" spans="1:28" ht="15.75" customHeight="1">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row>
    <row r="613" spans="1:28" ht="15.75" customHeight="1">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row>
    <row r="614" spans="1:28" ht="15.75" customHeight="1">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row>
    <row r="615" spans="1:28" ht="15.75" customHeight="1">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row>
    <row r="616" spans="1:28" ht="15.75" customHeight="1">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row>
    <row r="617" spans="1:28" ht="15.75" customHeight="1">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row>
    <row r="618" spans="1:28" ht="15.75" customHeight="1">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row>
    <row r="619" spans="1:28" ht="15.75" customHeight="1">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row>
    <row r="620" spans="1:28" ht="15.75" customHeight="1">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row>
    <row r="621" spans="1:28" ht="15.75" customHeight="1">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row>
    <row r="622" spans="1:28" ht="15.75" customHeight="1">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row>
    <row r="623" spans="1:28" ht="15.75" customHeight="1">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row>
    <row r="624" spans="1:28" ht="15.75" customHeight="1">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row>
    <row r="625" spans="1:28" ht="15.75" customHeight="1">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row>
    <row r="626" spans="1:28" ht="15.75" customHeight="1">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row>
    <row r="627" spans="1:28" ht="15.75" customHeight="1">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row>
    <row r="628" spans="1:28" ht="15.75" customHeight="1">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row>
    <row r="629" spans="1:28" ht="15.75" customHeight="1">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row>
    <row r="630" spans="1:28" ht="15.75" customHeight="1">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row>
    <row r="631" spans="1:28" ht="15.75" customHeight="1">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row>
    <row r="632" spans="1:28" ht="15.75" customHeight="1">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row>
    <row r="633" spans="1:28" ht="15.75" customHeight="1">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row>
    <row r="634" spans="1:28" ht="15.75" customHeight="1">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row>
    <row r="635" spans="1:28" ht="15.75" customHeight="1">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row>
    <row r="636" spans="1:28" ht="15.75" customHeight="1">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row>
    <row r="637" spans="1:28" ht="15.75" customHeight="1">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row>
    <row r="638" spans="1:28" ht="15.75" customHeight="1">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row>
    <row r="639" spans="1:28" ht="15.75" customHeight="1">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row>
    <row r="640" spans="1:28" ht="15.75" customHeight="1">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row>
    <row r="641" spans="1:28" ht="15.75" customHeight="1">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row>
    <row r="642" spans="1:28" ht="15.75" customHeight="1">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row>
    <row r="643" spans="1:28" ht="15.75" customHeight="1">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row>
    <row r="644" spans="1:28" ht="15.75" customHeight="1">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row>
    <row r="645" spans="1:28" ht="15.75" customHeight="1">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row>
    <row r="646" spans="1:28" ht="15.75" customHeight="1">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row>
    <row r="647" spans="1:28" ht="15.75" customHeight="1">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row>
    <row r="648" spans="1:28" ht="15.75" customHeight="1">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row>
    <row r="649" spans="1:28" ht="15.75" customHeight="1">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row>
    <row r="650" spans="1:28" ht="15.75" customHeight="1">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row>
    <row r="651" spans="1:28" ht="15.75" customHeight="1">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row>
    <row r="652" spans="1:28" ht="15.75" customHeight="1">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row>
    <row r="653" spans="1:28" ht="15.75" customHeight="1">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row>
    <row r="654" spans="1:28" ht="15.75" customHeight="1">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row>
    <row r="655" spans="1:28" ht="15.75" customHeight="1">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row>
    <row r="656" spans="1:28" ht="15.75" customHeight="1">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row>
    <row r="657" spans="1:28" ht="15.75" customHeight="1">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row>
    <row r="658" spans="1:28" ht="15.75" customHeight="1">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row>
    <row r="659" spans="1:28" ht="15.75" customHeight="1">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row>
    <row r="660" spans="1:28" ht="15.75" customHeight="1">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row>
    <row r="661" spans="1:28" ht="15.75" customHeight="1">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row>
    <row r="662" spans="1:28" ht="15.75" customHeight="1">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row>
    <row r="663" spans="1:28" ht="15.75" customHeight="1">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row>
    <row r="664" spans="1:28" ht="15.75" customHeight="1">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row>
    <row r="665" spans="1:28" ht="15.75" customHeight="1">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row>
    <row r="666" spans="1:28" ht="15.75" customHeight="1">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row>
    <row r="667" spans="1:28" ht="15.75" customHeight="1">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row>
    <row r="668" spans="1:28" ht="15.75" customHeight="1">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row>
    <row r="669" spans="1:28" ht="15.75" customHeight="1">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row>
    <row r="670" spans="1:28" ht="15.75" customHeight="1">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row>
    <row r="671" spans="1:28" ht="15.75" customHeight="1">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row>
    <row r="672" spans="1:28" ht="15.75" customHeight="1">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row>
    <row r="673" spans="1:28" ht="15.75" customHeight="1">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row>
    <row r="674" spans="1:28" ht="15.75" customHeight="1">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row>
    <row r="675" spans="1:28" ht="15.75" customHeight="1">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row>
    <row r="676" spans="1:28" ht="15.75" customHeight="1">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row>
    <row r="677" spans="1:28" ht="15.75" customHeight="1">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row>
    <row r="678" spans="1:28" ht="15.75" customHeight="1">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row>
    <row r="679" spans="1:28" ht="15.75" customHeight="1">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row>
    <row r="680" spans="1:28" ht="15.75" customHeight="1">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row>
    <row r="681" spans="1:28" ht="15.75" customHeight="1">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row>
    <row r="682" spans="1:28" ht="15.75" customHeight="1">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row>
    <row r="683" spans="1:28" ht="15.75" customHeight="1">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row>
    <row r="684" spans="1:28" ht="15.75" customHeight="1">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row>
    <row r="685" spans="1:28" ht="15.75" customHeight="1">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row>
    <row r="686" spans="1:28" ht="15.75" customHeight="1">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row>
    <row r="687" spans="1:28" ht="15.75" customHeight="1">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row>
    <row r="688" spans="1:28" ht="15.75" customHeight="1">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row>
    <row r="689" spans="1:28" ht="15.75" customHeight="1">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row>
    <row r="690" spans="1:28" ht="15.75" customHeight="1">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row>
    <row r="691" spans="1:28" ht="15.75" customHeight="1">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row>
    <row r="692" spans="1:28" ht="15.75" customHeight="1">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row>
    <row r="693" spans="1:28" ht="15.75" customHeight="1">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row>
    <row r="694" spans="1:28" ht="15.75" customHeight="1">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row>
    <row r="695" spans="1:28" ht="15.75" customHeight="1">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row>
    <row r="696" spans="1:28" ht="15.75" customHeight="1">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row>
    <row r="697" spans="1:28" ht="15.75" customHeight="1">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row>
    <row r="698" spans="1:28" ht="15.75" customHeight="1">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row>
    <row r="699" spans="1:28" ht="15.75" customHeight="1">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row>
    <row r="700" spans="1:28" ht="15.75" customHeight="1">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row>
    <row r="701" spans="1:28" ht="15.75" customHeight="1">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row>
    <row r="702" spans="1:28" ht="15.75" customHeight="1">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row>
    <row r="703" spans="1:28" ht="15.75" customHeight="1">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row>
    <row r="704" spans="1:28" ht="15.75" customHeight="1">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row>
    <row r="705" spans="1:28" ht="15.75" customHeight="1">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row>
    <row r="706" spans="1:28" ht="15.75" customHeight="1">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row>
    <row r="707" spans="1:28" ht="15.75" customHeight="1">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row>
    <row r="708" spans="1:28" ht="15.75" customHeight="1">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row>
    <row r="709" spans="1:28" ht="15.75" customHeight="1">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row>
    <row r="710" spans="1:28" ht="15.75" customHeight="1">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row>
    <row r="711" spans="1:28" ht="15.75" customHeight="1">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row>
    <row r="712" spans="1:28" ht="15.75" customHeight="1">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row>
    <row r="713" spans="1:28" ht="15.75" customHeight="1">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row>
    <row r="714" spans="1:28" ht="15.75" customHeight="1">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row>
    <row r="715" spans="1:28" ht="15.75" customHeight="1">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row>
    <row r="716" spans="1:28" ht="15.75" customHeight="1">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row>
    <row r="717" spans="1:28" ht="15.75" customHeight="1">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row>
    <row r="718" spans="1:28" ht="15.75" customHeight="1">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row>
    <row r="719" spans="1:28" ht="15.75" customHeight="1">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row>
    <row r="720" spans="1:28" ht="15.75" customHeight="1">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row>
    <row r="721" spans="1:28" ht="15.75" customHeight="1">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row>
    <row r="722" spans="1:28" ht="15.75" customHeight="1">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row>
    <row r="723" spans="1:28" ht="15.75" customHeight="1">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row>
    <row r="724" spans="1:28" ht="15.75" customHeight="1">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row>
    <row r="725" spans="1:28" ht="15.75" customHeight="1">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row>
    <row r="726" spans="1:28" ht="15.75" customHeight="1">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row>
    <row r="727" spans="1:28" ht="15.75" customHeight="1">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row>
    <row r="728" spans="1:28" ht="15.75" customHeight="1">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row>
    <row r="729" spans="1:28" ht="15.75" customHeight="1">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row>
    <row r="730" spans="1:28" ht="15.75" customHeight="1">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row>
    <row r="731" spans="1:28" ht="15.75" customHeight="1">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row>
    <row r="732" spans="1:28" ht="15.75" customHeight="1">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row>
    <row r="733" spans="1:28" ht="15.75" customHeight="1">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row>
    <row r="734" spans="1:28" ht="15.75" customHeight="1">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row>
    <row r="735" spans="1:28" ht="15.75" customHeight="1">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row>
    <row r="736" spans="1:28" ht="15.75" customHeight="1">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row>
    <row r="737" spans="1:28" ht="15.75" customHeight="1">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row>
    <row r="738" spans="1:28" ht="15.75" customHeight="1">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row>
    <row r="739" spans="1:28" ht="15.75" customHeight="1">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row>
    <row r="740" spans="1:28" ht="15.75" customHeight="1">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row>
    <row r="741" spans="1:28" ht="15.75" customHeight="1">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row>
    <row r="742" spans="1:28" ht="15.75" customHeight="1">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row>
    <row r="743" spans="1:28" ht="15.75" customHeight="1">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row>
    <row r="744" spans="1:28" ht="15.75" customHeight="1">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row>
    <row r="745" spans="1:28" ht="15.75" customHeight="1">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row>
    <row r="746" spans="1:28" ht="15.75" customHeight="1">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row>
    <row r="747" spans="1:28" ht="15.75" customHeight="1">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row>
    <row r="748" spans="1:28" ht="15.75" customHeight="1">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row>
    <row r="749" spans="1:28" ht="15.75" customHeight="1">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row>
    <row r="750" spans="1:28" ht="15.75" customHeight="1">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row>
    <row r="751" spans="1:28" ht="15.75" customHeight="1">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row>
    <row r="752" spans="1:28" ht="15.75" customHeight="1">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row>
    <row r="753" spans="1:28" ht="15.75" customHeight="1">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row>
    <row r="754" spans="1:28" ht="15.75" customHeight="1">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row>
    <row r="755" spans="1:28" ht="15.75" customHeight="1">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row>
    <row r="756" spans="1:28" ht="15.75" customHeight="1">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row>
    <row r="757" spans="1:28" ht="15.75" customHeight="1">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row>
    <row r="758" spans="1:28" ht="15.75" customHeight="1">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row>
    <row r="759" spans="1:28" ht="15.75" customHeight="1">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row>
    <row r="760" spans="1:28" ht="15.75" customHeight="1">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row>
    <row r="761" spans="1:28" ht="15.75" customHeight="1">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row>
    <row r="762" spans="1:28" ht="15.75" customHeight="1">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row>
    <row r="763" spans="1:28" ht="15.75" customHeight="1">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row>
    <row r="764" spans="1:28" ht="15.75" customHeight="1">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row>
    <row r="765" spans="1:28" ht="15.75" customHeight="1">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row>
    <row r="766" spans="1:28" ht="15.75" customHeight="1">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row>
    <row r="767" spans="1:28" ht="15.75" customHeight="1">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row>
    <row r="768" spans="1:28" ht="15.75" customHeight="1">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row>
    <row r="769" spans="1:28" ht="15.75" customHeight="1">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row>
    <row r="770" spans="1:28" ht="15.75" customHeight="1">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row>
    <row r="771" spans="1:28" ht="15.75" customHeight="1">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row>
    <row r="772" spans="1:28" ht="15.75" customHeight="1">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row>
    <row r="773" spans="1:28" ht="15.75" customHeight="1">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row>
    <row r="774" spans="1:28" ht="15.75" customHeight="1">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row>
    <row r="775" spans="1:28" ht="15.75" customHeight="1">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row>
    <row r="776" spans="1:28" ht="15.75" customHeight="1">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row>
    <row r="777" spans="1:28" ht="15.75" customHeight="1">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row>
    <row r="778" spans="1:28" ht="15.75" customHeight="1">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row>
    <row r="779" spans="1:28" ht="15.75" customHeight="1">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row>
    <row r="780" spans="1:28" ht="15.75" customHeight="1">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row>
    <row r="781" spans="1:28" ht="15.75" customHeight="1">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row>
    <row r="782" spans="1:28" ht="15.75" customHeight="1">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row>
    <row r="783" spans="1:28" ht="15.75" customHeight="1">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row>
    <row r="784" spans="1:28" ht="15.75" customHeight="1">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row>
    <row r="785" spans="1:28" ht="15.75" customHeight="1">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row>
    <row r="786" spans="1:28" ht="15.75" customHeight="1">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row>
    <row r="787" spans="1:28" ht="15.75" customHeight="1">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row>
    <row r="788" spans="1:28" ht="15.75" customHeight="1">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row>
    <row r="789" spans="1:28" ht="15.75" customHeight="1">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row>
    <row r="790" spans="1:28" ht="15.75" customHeight="1">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row>
    <row r="791" spans="1:28" ht="15.75" customHeight="1">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row>
    <row r="792" spans="1:28" ht="15.75" customHeight="1">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row>
    <row r="793" spans="1:28" ht="15.75" customHeight="1">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row>
    <row r="794" spans="1:28" ht="15.75" customHeight="1">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row>
    <row r="795" spans="1:28" ht="15.75" customHeight="1">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row>
    <row r="796" spans="1:28" ht="15.75" customHeight="1">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row>
    <row r="797" spans="1:28" ht="15.75" customHeight="1">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row>
    <row r="798" spans="1:28" ht="15.75" customHeight="1">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row>
    <row r="799" spans="1:28" ht="15.75" customHeight="1">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row>
    <row r="800" spans="1:28" ht="15.75" customHeight="1">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row>
    <row r="801" spans="1:28" ht="15.75" customHeight="1">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row>
    <row r="802" spans="1:28" ht="15.75" customHeight="1">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row>
    <row r="803" spans="1:28" ht="15.75" customHeight="1">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row>
    <row r="804" spans="1:28" ht="15.75" customHeight="1">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row>
    <row r="805" spans="1:28" ht="15.75" customHeight="1">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row>
    <row r="806" spans="1:28" ht="15.75" customHeight="1">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row>
    <row r="807" spans="1:28" ht="15.75" customHeight="1">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row>
    <row r="808" spans="1:28" ht="15.75" customHeight="1">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row>
    <row r="809" spans="1:28" ht="15.75" customHeight="1">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row>
    <row r="810" spans="1:28" ht="15.75" customHeight="1">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row>
    <row r="811" spans="1:28" ht="15.75" customHeight="1">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row>
    <row r="812" spans="1:28" ht="15.75" customHeight="1">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row>
    <row r="813" spans="1:28" ht="15.75" customHeight="1">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row>
    <row r="814" spans="1:28" ht="15.75" customHeight="1">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row>
    <row r="815" spans="1:28" ht="15.75" customHeight="1">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row>
    <row r="816" spans="1:28" ht="15.75" customHeight="1">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row>
    <row r="817" spans="1:28" ht="15.75" customHeight="1">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row>
    <row r="818" spans="1:28" ht="15.75" customHeight="1">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row>
    <row r="819" spans="1:28" ht="15.75" customHeight="1">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row>
    <row r="820" spans="1:28" ht="15.75" customHeight="1">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row>
    <row r="821" spans="1:28" ht="15.75" customHeight="1">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row>
    <row r="822" spans="1:28" ht="15.75" customHeight="1">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row>
    <row r="823" spans="1:28" ht="15.75" customHeight="1">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row>
    <row r="824" spans="1:28" ht="15.75" customHeight="1">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row>
    <row r="825" spans="1:28" ht="15.75" customHeight="1">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row>
    <row r="826" spans="1:28" ht="15.75" customHeight="1">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row>
    <row r="827" spans="1:28" ht="15.75" customHeight="1">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row>
    <row r="828" spans="1:28" ht="15.75" customHeight="1">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row>
    <row r="829" spans="1:28" ht="15.75" customHeight="1">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row>
    <row r="830" spans="1:28" ht="15.75" customHeight="1">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row>
    <row r="831" spans="1:28" ht="15.75" customHeight="1">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row>
    <row r="832" spans="1:28" ht="15.75" customHeight="1">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row>
    <row r="833" spans="1:28" ht="15.75" customHeight="1">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row>
    <row r="834" spans="1:28" ht="15.75" customHeight="1">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row>
    <row r="835" spans="1:28" ht="15.75" customHeight="1">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row>
    <row r="836" spans="1:28" ht="15.75" customHeight="1">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row>
    <row r="837" spans="1:28" ht="15.75" customHeight="1">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row>
    <row r="838" spans="1:28" ht="15.75" customHeight="1">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row>
    <row r="839" spans="1:28" ht="15.75" customHeight="1">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row>
    <row r="840" spans="1:28" ht="15.75" customHeight="1">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row>
    <row r="841" spans="1:28" ht="15.75" customHeight="1">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row>
    <row r="842" spans="1:28" ht="15.75" customHeight="1">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row>
    <row r="843" spans="1:28" ht="15.75" customHeight="1">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row>
    <row r="844" spans="1:28" ht="15.75" customHeight="1">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row>
    <row r="845" spans="1:28" ht="15.75" customHeight="1">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row>
    <row r="846" spans="1:28" ht="15.75" customHeight="1">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row>
    <row r="847" spans="1:28" ht="15.75" customHeight="1">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row>
    <row r="848" spans="1:28" ht="15.75" customHeight="1">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row>
    <row r="849" spans="1:28" ht="15.75" customHeight="1">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row>
    <row r="850" spans="1:28" ht="15.75" customHeight="1">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row>
    <row r="851" spans="1:28" ht="15.75" customHeight="1">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row>
    <row r="852" spans="1:28" ht="15.75" customHeight="1">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row>
    <row r="853" spans="1:28" ht="15.75" customHeight="1">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row>
    <row r="854" spans="1:28" ht="15.75" customHeight="1">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row>
    <row r="855" spans="1:28" ht="15.75" customHeight="1">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row>
    <row r="856" spans="1:28" ht="15.75" customHeight="1">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row>
    <row r="857" spans="1:28" ht="15.75" customHeight="1">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row>
    <row r="858" spans="1:28" ht="15.75" customHeight="1">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row>
    <row r="859" spans="1:28" ht="15.75" customHeight="1">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row>
    <row r="860" spans="1:28" ht="15.75" customHeight="1">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row>
    <row r="861" spans="1:28" ht="15.75" customHeight="1">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row>
    <row r="862" spans="1:28" ht="15.75" customHeight="1">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row>
    <row r="863" spans="1:28" ht="15.75" customHeight="1">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row>
    <row r="864" spans="1:28" ht="15.75" customHeight="1">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row>
    <row r="865" spans="1:28" ht="15.75" customHeight="1">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row>
    <row r="866" spans="1:28" ht="15.75" customHeight="1">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row>
    <row r="867" spans="1:28" ht="15.75" customHeight="1">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row>
    <row r="868" spans="1:28" ht="15.75" customHeight="1">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row>
    <row r="869" spans="1:28" ht="15.75" customHeight="1">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row>
    <row r="870" spans="1:28" ht="15.75" customHeight="1">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row>
    <row r="871" spans="1:28" ht="15.75" customHeight="1">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row>
    <row r="872" spans="1:28" ht="15.75" customHeight="1">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row>
    <row r="873" spans="1:28" ht="15.75" customHeight="1">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row>
    <row r="874" spans="1:28" ht="15.75" customHeight="1">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row>
    <row r="875" spans="1:28" ht="15.75" customHeight="1">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row>
    <row r="876" spans="1:28" ht="15.75" customHeight="1">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row>
    <row r="877" spans="1:28" ht="15.75" customHeight="1">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row>
    <row r="878" spans="1:28" ht="15.75" customHeight="1">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row>
    <row r="879" spans="1:28" ht="15.75" customHeight="1">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row>
    <row r="880" spans="1:28" ht="15.75" customHeight="1">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row>
    <row r="881" spans="1:28" ht="15.75" customHeight="1">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row>
    <row r="882" spans="1:28" ht="15.75" customHeight="1">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row>
    <row r="883" spans="1:28" ht="15.75" customHeight="1">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row>
    <row r="884" spans="1:28" ht="15.75" customHeight="1">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row>
    <row r="885" spans="1:28" ht="15.75" customHeight="1">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row>
    <row r="886" spans="1:28" ht="15.75" customHeight="1">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row>
    <row r="887" spans="1:28" ht="15.75" customHeight="1">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row>
    <row r="888" spans="1:28" ht="15.75" customHeight="1">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row>
    <row r="889" spans="1:28" ht="15.75" customHeight="1">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row>
    <row r="890" spans="1:28" ht="15.75" customHeight="1">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row>
    <row r="891" spans="1:28" ht="15.75" customHeight="1">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row>
    <row r="892" spans="1:28" ht="15.75" customHeight="1">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row>
    <row r="893" spans="1:28" ht="15.75" customHeight="1">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row>
    <row r="894" spans="1:28" ht="15.75" customHeight="1">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row>
    <row r="895" spans="1:28" ht="15.75" customHeight="1">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row>
    <row r="896" spans="1:28" ht="15.75" customHeight="1">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row>
    <row r="897" spans="1:28" ht="15.75" customHeight="1">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row>
    <row r="898" spans="1:28" ht="15.75" customHeight="1">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row>
    <row r="899" spans="1:28" ht="15.75" customHeight="1">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row>
    <row r="900" spans="1:28" ht="15.75" customHeight="1">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row>
    <row r="901" spans="1:28" ht="15.75" customHeight="1">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row>
    <row r="902" spans="1:28" ht="15.75" customHeight="1">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row>
    <row r="903" spans="1:28" ht="15.75" customHeight="1">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row>
    <row r="904" spans="1:28" ht="15.75" customHeight="1">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row>
    <row r="905" spans="1:28" ht="15.75" customHeight="1">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row>
    <row r="906" spans="1:28" ht="15.75" customHeight="1">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row>
    <row r="907" spans="1:28" ht="15.75" customHeight="1">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row>
    <row r="908" spans="1:28" ht="15.75" customHeight="1">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row>
    <row r="909" spans="1:28" ht="15.75" customHeight="1">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row>
    <row r="910" spans="1:28" ht="15.75" customHeight="1">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row>
    <row r="911" spans="1:28" ht="15.75" customHeight="1">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row>
    <row r="912" spans="1:28" ht="15.75" customHeight="1">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row>
    <row r="913" spans="1:28" ht="15.75" customHeight="1">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row>
    <row r="914" spans="1:28" ht="15.75" customHeight="1">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row>
    <row r="915" spans="1:28" ht="15.75" customHeight="1">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row>
    <row r="916" spans="1:28" ht="15.75" customHeight="1">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row>
    <row r="917" spans="1:28" ht="15.75" customHeight="1">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row>
    <row r="918" spans="1:28" ht="15.75" customHeight="1">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row>
    <row r="919" spans="1:28" ht="15.75" customHeight="1">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row>
    <row r="920" spans="1:28" ht="15.75" customHeight="1">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row>
    <row r="921" spans="1:28" ht="15.75" customHeight="1">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row>
    <row r="922" spans="1:28" ht="15.75" customHeight="1">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row>
    <row r="923" spans="1:28" ht="15.75" customHeight="1">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row>
    <row r="924" spans="1:28" ht="15.75" customHeight="1">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row>
    <row r="925" spans="1:28" ht="15.75" customHeight="1">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row>
    <row r="926" spans="1:28" ht="15.75" customHeight="1">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row>
    <row r="927" spans="1:28" ht="15.75" customHeight="1">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row>
    <row r="928" spans="1:28" ht="15.75" customHeight="1">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row>
    <row r="929" spans="1:28" ht="15.75" customHeight="1">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row>
    <row r="930" spans="1:28" ht="15.75" customHeight="1">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row>
    <row r="931" spans="1:28" ht="15.75" customHeight="1">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row>
    <row r="932" spans="1:28" ht="15.75" customHeight="1">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row>
    <row r="933" spans="1:28" ht="15.75" customHeight="1">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row>
    <row r="934" spans="1:28" ht="15.75" customHeight="1">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row>
    <row r="935" spans="1:28" ht="15.75" customHeight="1">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row>
    <row r="936" spans="1:28" ht="15.75" customHeight="1">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row>
    <row r="937" spans="1:28" ht="15.75" customHeight="1">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row>
    <row r="938" spans="1:28" ht="15.75" customHeight="1">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row>
    <row r="939" spans="1:28" ht="15.75" customHeight="1">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row>
    <row r="940" spans="1:28" ht="15.75" customHeight="1">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row>
    <row r="941" spans="1:28" ht="15.75" customHeight="1">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row>
    <row r="942" spans="1:28" ht="15.75" customHeight="1">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row>
    <row r="943" spans="1:28" ht="15.75" customHeight="1">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row>
    <row r="944" spans="1:28" ht="15.75" customHeight="1">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row>
    <row r="945" spans="1:28" ht="15.75" customHeight="1">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row>
    <row r="946" spans="1:28" ht="15.75" customHeight="1">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row>
    <row r="947" spans="1:28" ht="15.75" customHeight="1">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row>
    <row r="948" spans="1:28" ht="15.75" customHeight="1">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row>
    <row r="949" spans="1:28" ht="15.75" customHeight="1">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row>
    <row r="950" spans="1:28" ht="15.75" customHeight="1">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row>
    <row r="951" spans="1:28" ht="15.75" customHeight="1">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row>
    <row r="952" spans="1:28" ht="15.75" customHeight="1">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row>
    <row r="953" spans="1:28" ht="15.75" customHeight="1">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row>
    <row r="954" spans="1:28" ht="15.75" customHeight="1">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row>
    <row r="955" spans="1:28" ht="15.75" customHeight="1">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row>
    <row r="956" spans="1:28" ht="15.75" customHeight="1">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row>
    <row r="957" spans="1:28" ht="15.75" customHeight="1">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row>
    <row r="958" spans="1:28" ht="15.75" customHeight="1">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row>
    <row r="959" spans="1:28" ht="15.75" customHeight="1">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row>
    <row r="960" spans="1:28" ht="15.75" customHeight="1">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row>
    <row r="961" spans="1:28" ht="15.75" customHeight="1">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row>
    <row r="962" spans="1:28" ht="15.75" customHeight="1">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row>
    <row r="963" spans="1:28" ht="15.75" customHeight="1">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row>
    <row r="964" spans="1:28" ht="15.75" customHeight="1">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row>
    <row r="965" spans="1:28" ht="15.75" customHeight="1">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row>
    <row r="966" spans="1:28" ht="15.75" customHeight="1">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row>
    <row r="967" spans="1:28" ht="15.75" customHeight="1">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row>
    <row r="968" spans="1:28" ht="15.75" customHeight="1">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row>
    <row r="969" spans="1:28" ht="15.75" customHeight="1">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row>
    <row r="970" spans="1:28" ht="15.75" customHeight="1">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row>
    <row r="971" spans="1:28" ht="15.75" customHeight="1">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row>
    <row r="972" spans="1:28" ht="15.75" customHeight="1">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row>
    <row r="973" spans="1:28" ht="15.75" customHeight="1">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row>
    <row r="974" spans="1:28" ht="15.75" customHeight="1">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row>
    <row r="975" spans="1:28" ht="15.75" customHeight="1">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row>
    <row r="976" spans="1:28" ht="15.75" customHeight="1">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row>
    <row r="977" spans="1:28" ht="15.75" customHeight="1">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row>
    <row r="978" spans="1:28" ht="15.75" customHeight="1">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row>
    <row r="979" spans="1:28" ht="15.75" customHeight="1">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row>
    <row r="980" spans="1:28" ht="15.75" customHeight="1">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row>
    <row r="981" spans="1:28" ht="15.75" customHeight="1">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row>
    <row r="982" spans="1:28" ht="15.75" customHeight="1">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row>
    <row r="983" spans="1:28" ht="15.75" customHeight="1">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row>
    <row r="984" spans="1:28" ht="15.75" customHeight="1">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row>
    <row r="985" spans="1:28" ht="15.75" customHeight="1">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row>
    <row r="986" spans="1:28" ht="15.75" customHeight="1">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row>
    <row r="987" spans="1:28" ht="15.75" customHeight="1">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row>
    <row r="988" spans="1:28" ht="15.75" customHeight="1">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row>
    <row r="989" spans="1:28" ht="15.75" customHeight="1">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row>
    <row r="990" spans="1:28" ht="15.75" customHeight="1">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row>
    <row r="991" spans="1:28" ht="15.75" customHeight="1">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row>
    <row r="992" spans="1:28" ht="15.75" customHeight="1">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row>
    <row r="993" spans="1:28" ht="15.75" customHeight="1">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row>
    <row r="994" spans="1:28" ht="15.75" customHeight="1">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row>
    <row r="995" spans="1:28" ht="15.75" customHeight="1">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row>
    <row r="996" spans="1:28" ht="15.75" customHeight="1">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row>
    <row r="997" spans="1:28" ht="15.75" customHeight="1">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row>
    <row r="998" spans="1:28" ht="15.75" customHeight="1">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row>
    <row r="999" spans="1:28" ht="15.75" customHeight="1">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row>
    <row r="1000" spans="1:28" ht="15.75" customHeight="1">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row>
  </sheetData>
  <mergeCells count="100">
    <mergeCell ref="J34:P47"/>
    <mergeCell ref="A48:P48"/>
    <mergeCell ref="A49:P49"/>
    <mergeCell ref="D50:I51"/>
    <mergeCell ref="J50:M51"/>
    <mergeCell ref="N50:N51"/>
    <mergeCell ref="A58:C58"/>
    <mergeCell ref="A59:C59"/>
    <mergeCell ref="A60:C60"/>
    <mergeCell ref="O50:P51"/>
    <mergeCell ref="O52:P52"/>
    <mergeCell ref="D52:M52"/>
    <mergeCell ref="D53:M53"/>
    <mergeCell ref="O53:P53"/>
    <mergeCell ref="A54:P54"/>
    <mergeCell ref="A55:P55"/>
    <mergeCell ref="D56:I56"/>
    <mergeCell ref="J56:M56"/>
    <mergeCell ref="O56:P56"/>
    <mergeCell ref="D60:I60"/>
    <mergeCell ref="J60:M60"/>
    <mergeCell ref="O60:P60"/>
    <mergeCell ref="A50:C51"/>
    <mergeCell ref="A52:C52"/>
    <mergeCell ref="A53:C53"/>
    <mergeCell ref="A56:C56"/>
    <mergeCell ref="A57:C57"/>
    <mergeCell ref="A31:P31"/>
    <mergeCell ref="A32:I32"/>
    <mergeCell ref="J32:P33"/>
    <mergeCell ref="V33:AA33"/>
    <mergeCell ref="A24:P24"/>
    <mergeCell ref="A25:P25"/>
    <mergeCell ref="Q25:Q26"/>
    <mergeCell ref="A26:C26"/>
    <mergeCell ref="D26:P26"/>
    <mergeCell ref="D27:M27"/>
    <mergeCell ref="O27:P27"/>
    <mergeCell ref="O61:P64"/>
    <mergeCell ref="O65:P65"/>
    <mergeCell ref="A61:C64"/>
    <mergeCell ref="D61:I64"/>
    <mergeCell ref="J61:M64"/>
    <mergeCell ref="N61:N64"/>
    <mergeCell ref="A65:C65"/>
    <mergeCell ref="D65:I65"/>
    <mergeCell ref="J65:M65"/>
    <mergeCell ref="O58:P58"/>
    <mergeCell ref="O59:P59"/>
    <mergeCell ref="D57:I57"/>
    <mergeCell ref="J57:M57"/>
    <mergeCell ref="O57:P57"/>
    <mergeCell ref="D58:I58"/>
    <mergeCell ref="J58:M58"/>
    <mergeCell ref="D59:I59"/>
    <mergeCell ref="J59:M59"/>
    <mergeCell ref="A27:C27"/>
    <mergeCell ref="A28:C29"/>
    <mergeCell ref="D29:I29"/>
    <mergeCell ref="J29:N29"/>
    <mergeCell ref="O29:P29"/>
    <mergeCell ref="D28:I28"/>
    <mergeCell ref="J28:N28"/>
    <mergeCell ref="O28:P28"/>
    <mergeCell ref="D15:P15"/>
    <mergeCell ref="A12:C12"/>
    <mergeCell ref="D12:P12"/>
    <mergeCell ref="A13:C13"/>
    <mergeCell ref="D13:M13"/>
    <mergeCell ref="A14:C14"/>
    <mergeCell ref="J14:M14"/>
    <mergeCell ref="A15:C16"/>
    <mergeCell ref="A1:P3"/>
    <mergeCell ref="A4:P4"/>
    <mergeCell ref="A5:P5"/>
    <mergeCell ref="A6:P6"/>
    <mergeCell ref="A7:C7"/>
    <mergeCell ref="D7:P7"/>
    <mergeCell ref="Q18:Q22"/>
    <mergeCell ref="A23:P23"/>
    <mergeCell ref="W24:X24"/>
    <mergeCell ref="D8:M8"/>
    <mergeCell ref="O8:P8"/>
    <mergeCell ref="A8:C8"/>
    <mergeCell ref="A9:P9"/>
    <mergeCell ref="A10:P10"/>
    <mergeCell ref="U10:AB10"/>
    <mergeCell ref="A11:C11"/>
    <mergeCell ref="D11:P11"/>
    <mergeCell ref="U11:U12"/>
    <mergeCell ref="W11:AA11"/>
    <mergeCell ref="O13:P13"/>
    <mergeCell ref="O14:P14"/>
    <mergeCell ref="D14:I14"/>
    <mergeCell ref="O16:P16"/>
    <mergeCell ref="D17:P17"/>
    <mergeCell ref="D16:I16"/>
    <mergeCell ref="J16:M16"/>
    <mergeCell ref="A17:C22"/>
    <mergeCell ref="I18:P22"/>
  </mergeCells>
  <dataValidations count="1">
    <dataValidation type="list" allowBlank="1" showErrorMessage="1" sqref="D57:D60" xr:uid="{00000000-0002-0000-0900-000000000000}">
      <formula1>$A$80:$A$83</formula1>
    </dataValidation>
  </dataValidations>
  <pageMargins left="0.7" right="0.7" top="0.75" bottom="0.75" header="0" footer="0"/>
  <pageSetup orientation="landscape"/>
  <headerFooter>
    <oddFooter>&amp;LV5-20-05-2022</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Z1000"/>
  <sheetViews>
    <sheetView workbookViewId="0"/>
  </sheetViews>
  <sheetFormatPr baseColWidth="10" defaultColWidth="12.5703125" defaultRowHeight="15" customHeight="1"/>
  <cols>
    <col min="1" max="2" width="12.42578125" customWidth="1"/>
    <col min="3" max="4" width="12.85546875" customWidth="1"/>
    <col min="5" max="5" width="10.140625" customWidth="1"/>
    <col min="6" max="6" width="8" customWidth="1"/>
    <col min="7" max="7" width="8.7109375" customWidth="1"/>
    <col min="8" max="8" width="9" customWidth="1"/>
    <col min="9" max="9" width="9.42578125" customWidth="1"/>
    <col min="10" max="10" width="23.42578125" customWidth="1"/>
    <col min="11" max="11" width="18.42578125" customWidth="1"/>
    <col min="12" max="12" width="29.85546875" customWidth="1"/>
    <col min="13" max="13" width="11.42578125" customWidth="1"/>
    <col min="14" max="16" width="10.7109375" hidden="1" customWidth="1"/>
    <col min="17" max="26" width="10" customWidth="1"/>
  </cols>
  <sheetData>
    <row r="1" spans="1:26" ht="23.25" customHeight="1">
      <c r="A1" s="769"/>
      <c r="B1" s="770"/>
      <c r="C1" s="770"/>
      <c r="D1" s="770"/>
      <c r="E1" s="770"/>
      <c r="F1" s="770"/>
      <c r="G1" s="770"/>
      <c r="H1" s="770"/>
      <c r="I1" s="770"/>
      <c r="J1" s="770"/>
      <c r="K1" s="770"/>
      <c r="L1" s="771"/>
      <c r="M1" s="2"/>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1"/>
      <c r="M2" s="2"/>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5"/>
      <c r="M3" s="2"/>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8"/>
      <c r="M4" s="2"/>
      <c r="N4" s="2"/>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7"/>
      <c r="M5" s="2"/>
      <c r="N5" s="2"/>
      <c r="O5" s="2"/>
      <c r="P5" s="2"/>
      <c r="Q5" s="2"/>
      <c r="R5" s="2"/>
      <c r="S5" s="2"/>
      <c r="T5" s="2"/>
      <c r="U5" s="2"/>
      <c r="V5" s="2"/>
      <c r="W5" s="2"/>
      <c r="X5" s="2"/>
      <c r="Y5" s="2"/>
      <c r="Z5" s="2"/>
    </row>
    <row r="6" spans="1:26" ht="24" customHeight="1">
      <c r="A6" s="780" t="s">
        <v>333</v>
      </c>
      <c r="B6" s="781"/>
      <c r="C6" s="781"/>
      <c r="D6" s="781"/>
      <c r="E6" s="781"/>
      <c r="F6" s="781"/>
      <c r="G6" s="781"/>
      <c r="H6" s="781"/>
      <c r="I6" s="781"/>
      <c r="J6" s="781"/>
      <c r="K6" s="781"/>
      <c r="L6" s="782"/>
      <c r="M6" s="2"/>
      <c r="N6" s="2"/>
      <c r="O6" s="2"/>
      <c r="P6" s="2"/>
      <c r="Q6" s="2"/>
      <c r="R6" s="2"/>
      <c r="S6" s="2"/>
      <c r="T6" s="2"/>
      <c r="U6" s="2"/>
      <c r="V6" s="2"/>
      <c r="W6" s="2"/>
      <c r="X6" s="2"/>
      <c r="Y6" s="2"/>
      <c r="Z6" s="2"/>
    </row>
    <row r="7" spans="1:26" ht="56.25" customHeight="1">
      <c r="A7" s="783" t="s">
        <v>334</v>
      </c>
      <c r="B7" s="784"/>
      <c r="C7" s="785"/>
      <c r="D7" s="786" t="s">
        <v>3</v>
      </c>
      <c r="E7" s="784"/>
      <c r="F7" s="784"/>
      <c r="G7" s="784"/>
      <c r="H7" s="784"/>
      <c r="I7" s="784"/>
      <c r="J7" s="784"/>
      <c r="K7" s="784"/>
      <c r="L7" s="787"/>
      <c r="M7" s="2"/>
      <c r="N7" s="2"/>
      <c r="O7" s="2"/>
      <c r="P7" s="2"/>
      <c r="Q7" s="2"/>
      <c r="R7" s="2"/>
      <c r="S7" s="2"/>
      <c r="T7" s="2"/>
      <c r="U7" s="2"/>
      <c r="V7" s="2"/>
      <c r="W7" s="2"/>
      <c r="X7" s="2"/>
      <c r="Y7" s="2"/>
      <c r="Z7" s="2"/>
    </row>
    <row r="8" spans="1:26" ht="34.5" customHeight="1">
      <c r="A8" s="788" t="s">
        <v>4</v>
      </c>
      <c r="B8" s="766"/>
      <c r="C8" s="789"/>
      <c r="D8" s="765" t="s">
        <v>5</v>
      </c>
      <c r="E8" s="766"/>
      <c r="F8" s="766"/>
      <c r="G8" s="766"/>
      <c r="H8" s="766"/>
      <c r="I8" s="767"/>
      <c r="J8" s="3" t="s">
        <v>6</v>
      </c>
      <c r="K8" s="768" t="s">
        <v>200</v>
      </c>
      <c r="L8" s="767"/>
      <c r="M8" s="2"/>
      <c r="N8" s="2"/>
      <c r="O8" s="2"/>
      <c r="P8" s="2"/>
      <c r="Q8" s="2"/>
      <c r="R8" s="2"/>
      <c r="S8" s="2"/>
      <c r="T8" s="2"/>
      <c r="U8" s="2"/>
      <c r="V8" s="2"/>
      <c r="W8" s="2"/>
      <c r="X8" s="2"/>
      <c r="Y8" s="2"/>
      <c r="Z8" s="2"/>
    </row>
    <row r="9" spans="1:26" ht="16.5" customHeight="1">
      <c r="A9" s="955"/>
      <c r="B9" s="791"/>
      <c r="C9" s="791"/>
      <c r="D9" s="791"/>
      <c r="E9" s="791"/>
      <c r="F9" s="791"/>
      <c r="G9" s="791"/>
      <c r="H9" s="791"/>
      <c r="I9" s="791"/>
      <c r="J9" s="791"/>
      <c r="K9" s="791"/>
      <c r="L9" s="792"/>
      <c r="M9" s="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5"/>
      <c r="M10" s="2"/>
      <c r="N10" s="2"/>
      <c r="O10" s="2"/>
      <c r="P10" s="2"/>
      <c r="Q10" s="796" t="s">
        <v>9</v>
      </c>
      <c r="R10" s="777"/>
      <c r="S10" s="777"/>
      <c r="T10" s="777"/>
      <c r="U10" s="777"/>
      <c r="V10" s="777"/>
      <c r="W10" s="777"/>
      <c r="X10" s="797"/>
      <c r="Y10" s="2"/>
      <c r="Z10" s="2"/>
    </row>
    <row r="11" spans="1:26" ht="27" customHeight="1">
      <c r="A11" s="783" t="s">
        <v>10</v>
      </c>
      <c r="B11" s="784"/>
      <c r="C11" s="785"/>
      <c r="D11" s="798" t="s">
        <v>335</v>
      </c>
      <c r="E11" s="784"/>
      <c r="F11" s="784"/>
      <c r="G11" s="784"/>
      <c r="H11" s="784"/>
      <c r="I11" s="784"/>
      <c r="J11" s="784"/>
      <c r="K11" s="784"/>
      <c r="L11" s="787"/>
      <c r="M11" s="4"/>
      <c r="N11" s="4"/>
      <c r="O11" s="4"/>
      <c r="P11" s="2"/>
      <c r="Q11" s="957" t="s">
        <v>12</v>
      </c>
      <c r="R11" s="137" t="s">
        <v>13</v>
      </c>
      <c r="S11" s="958" t="s">
        <v>14</v>
      </c>
      <c r="T11" s="777"/>
      <c r="U11" s="777"/>
      <c r="V11" s="777"/>
      <c r="W11" s="802"/>
      <c r="X11" s="138" t="s">
        <v>15</v>
      </c>
      <c r="Y11" s="4"/>
      <c r="Z11" s="4"/>
    </row>
    <row r="12" spans="1:26" ht="36.75" customHeight="1">
      <c r="A12" s="803" t="s">
        <v>336</v>
      </c>
      <c r="B12" s="777"/>
      <c r="C12" s="797"/>
      <c r="D12" s="804" t="s">
        <v>196</v>
      </c>
      <c r="E12" s="777"/>
      <c r="F12" s="777"/>
      <c r="G12" s="777"/>
      <c r="H12" s="777"/>
      <c r="I12" s="777"/>
      <c r="J12" s="777"/>
      <c r="K12" s="777"/>
      <c r="L12" s="778"/>
      <c r="M12" s="4"/>
      <c r="N12" s="4"/>
      <c r="O12" s="4"/>
      <c r="P12" s="2"/>
      <c r="Q12" s="800"/>
      <c r="R12" s="139" t="s">
        <v>18</v>
      </c>
      <c r="S12" s="140" t="s">
        <v>19</v>
      </c>
      <c r="T12" s="140" t="s">
        <v>20</v>
      </c>
      <c r="U12" s="140" t="s">
        <v>21</v>
      </c>
      <c r="V12" s="140" t="s">
        <v>22</v>
      </c>
      <c r="W12" s="141" t="s">
        <v>23</v>
      </c>
      <c r="X12" s="142"/>
      <c r="Y12" s="4"/>
      <c r="Z12" s="4"/>
    </row>
    <row r="13" spans="1:26" ht="38.25" customHeight="1">
      <c r="A13" s="803" t="s">
        <v>24</v>
      </c>
      <c r="B13" s="777"/>
      <c r="C13" s="797"/>
      <c r="D13" s="805" t="s">
        <v>21</v>
      </c>
      <c r="E13" s="777"/>
      <c r="F13" s="777"/>
      <c r="G13" s="777"/>
      <c r="H13" s="777"/>
      <c r="I13" s="797"/>
      <c r="J13" s="11" t="s">
        <v>25</v>
      </c>
      <c r="K13" s="1003" t="s">
        <v>337</v>
      </c>
      <c r="L13" s="778"/>
      <c r="M13" s="4"/>
      <c r="N13" s="4"/>
      <c r="O13" s="4"/>
      <c r="P13" s="4"/>
      <c r="Q13" s="143" t="s">
        <v>27</v>
      </c>
      <c r="R13" s="13"/>
      <c r="S13" s="14" t="s">
        <v>28</v>
      </c>
      <c r="T13" s="15"/>
      <c r="U13" s="16"/>
      <c r="V13" s="16"/>
      <c r="W13" s="16"/>
      <c r="X13" s="143" t="s">
        <v>29</v>
      </c>
      <c r="Y13" s="4"/>
      <c r="Z13" s="4"/>
    </row>
    <row r="14" spans="1:26" ht="34.5" customHeight="1">
      <c r="A14" s="803" t="s">
        <v>30</v>
      </c>
      <c r="B14" s="777"/>
      <c r="C14" s="797"/>
      <c r="D14" s="812" t="s">
        <v>108</v>
      </c>
      <c r="E14" s="797"/>
      <c r="F14" s="874" t="s">
        <v>109</v>
      </c>
      <c r="G14" s="777"/>
      <c r="H14" s="777"/>
      <c r="I14" s="797"/>
      <c r="J14" s="63" t="s">
        <v>110</v>
      </c>
      <c r="K14" s="873" t="s">
        <v>111</v>
      </c>
      <c r="L14" s="778"/>
      <c r="M14" s="4"/>
      <c r="N14" s="4"/>
      <c r="O14" s="4"/>
      <c r="P14" s="4"/>
      <c r="Q14" s="145" t="s">
        <v>32</v>
      </c>
      <c r="R14" s="16"/>
      <c r="S14" s="18"/>
      <c r="T14" s="19" t="s">
        <v>28</v>
      </c>
      <c r="U14" s="16"/>
      <c r="V14" s="16"/>
      <c r="W14" s="16"/>
      <c r="X14" s="145" t="s">
        <v>29</v>
      </c>
      <c r="Y14" s="4"/>
      <c r="Z14" s="4"/>
    </row>
    <row r="15" spans="1:26" ht="24.75" customHeight="1">
      <c r="A15" s="959" t="s">
        <v>33</v>
      </c>
      <c r="B15" s="809"/>
      <c r="C15" s="810"/>
      <c r="D15" s="828" t="s">
        <v>338</v>
      </c>
      <c r="E15" s="777"/>
      <c r="F15" s="777"/>
      <c r="G15" s="777"/>
      <c r="H15" s="777"/>
      <c r="I15" s="777"/>
      <c r="J15" s="777"/>
      <c r="K15" s="777"/>
      <c r="L15" s="778"/>
      <c r="M15" s="4"/>
      <c r="N15" s="4"/>
      <c r="O15" s="4"/>
      <c r="P15" s="4"/>
      <c r="Q15" s="145" t="s">
        <v>34</v>
      </c>
      <c r="R15" s="16"/>
      <c r="S15" s="16"/>
      <c r="T15" s="19" t="s">
        <v>28</v>
      </c>
      <c r="U15" s="19" t="s">
        <v>28</v>
      </c>
      <c r="V15" s="16"/>
      <c r="W15" s="16"/>
      <c r="X15" s="145" t="s">
        <v>34</v>
      </c>
      <c r="Y15" s="4"/>
      <c r="Z15" s="4"/>
    </row>
    <row r="16" spans="1:26" ht="36.75" customHeight="1">
      <c r="A16" s="773"/>
      <c r="B16" s="774"/>
      <c r="C16" s="811"/>
      <c r="D16" s="868" t="s">
        <v>35</v>
      </c>
      <c r="E16" s="797"/>
      <c r="F16" s="871" t="s">
        <v>36</v>
      </c>
      <c r="G16" s="777"/>
      <c r="H16" s="777"/>
      <c r="I16" s="797"/>
      <c r="J16" s="64" t="s">
        <v>37</v>
      </c>
      <c r="K16" s="967" t="s">
        <v>38</v>
      </c>
      <c r="L16" s="778"/>
      <c r="M16" s="4"/>
      <c r="N16" s="4"/>
      <c r="O16" s="4"/>
      <c r="P16" s="4"/>
      <c r="Q16" s="145" t="s">
        <v>39</v>
      </c>
      <c r="R16" s="16"/>
      <c r="S16" s="16"/>
      <c r="T16" s="16"/>
      <c r="U16" s="19" t="s">
        <v>28</v>
      </c>
      <c r="V16" s="19" t="s">
        <v>28</v>
      </c>
      <c r="W16" s="19" t="s">
        <v>28</v>
      </c>
      <c r="X16" s="145" t="s">
        <v>39</v>
      </c>
      <c r="Y16" s="4"/>
      <c r="Z16" s="4"/>
    </row>
    <row r="17" spans="1:26" ht="39.75" customHeight="1">
      <c r="A17" s="959" t="s">
        <v>40</v>
      </c>
      <c r="B17" s="809"/>
      <c r="C17" s="810"/>
      <c r="D17" s="1172" t="s">
        <v>339</v>
      </c>
      <c r="E17" s="777"/>
      <c r="F17" s="777"/>
      <c r="G17" s="777"/>
      <c r="H17" s="777"/>
      <c r="I17" s="777"/>
      <c r="J17" s="777"/>
      <c r="K17" s="777"/>
      <c r="L17" s="778"/>
      <c r="M17" s="4"/>
      <c r="N17" s="4"/>
      <c r="O17" s="4"/>
      <c r="P17" s="4"/>
      <c r="Q17" s="146" t="s">
        <v>42</v>
      </c>
      <c r="R17" s="24"/>
      <c r="S17" s="24"/>
      <c r="T17" s="24"/>
      <c r="U17" s="24"/>
      <c r="V17" s="25" t="s">
        <v>28</v>
      </c>
      <c r="W17" s="26" t="s">
        <v>28</v>
      </c>
      <c r="X17" s="146" t="s">
        <v>42</v>
      </c>
      <c r="Y17" s="4"/>
      <c r="Z17" s="4"/>
    </row>
    <row r="18" spans="1:26" ht="20.25" customHeight="1">
      <c r="A18" s="772"/>
      <c r="B18" s="770"/>
      <c r="C18" s="814"/>
      <c r="D18" s="319" t="s">
        <v>114</v>
      </c>
      <c r="E18" s="148">
        <v>2023</v>
      </c>
      <c r="F18" s="148">
        <v>2024</v>
      </c>
      <c r="G18" s="148">
        <v>2025</v>
      </c>
      <c r="H18" s="320">
        <v>2026</v>
      </c>
      <c r="I18" s="842" t="s">
        <v>340</v>
      </c>
      <c r="J18" s="809"/>
      <c r="K18" s="809"/>
      <c r="L18" s="810"/>
      <c r="M18" s="4"/>
      <c r="N18" s="4"/>
      <c r="O18" s="4"/>
      <c r="P18" s="2"/>
      <c r="Q18" s="2"/>
      <c r="R18" s="2"/>
      <c r="S18" s="2"/>
      <c r="T18" s="2"/>
      <c r="U18" s="2"/>
      <c r="V18" s="2"/>
      <c r="W18" s="2"/>
      <c r="X18" s="2"/>
      <c r="Y18" s="4"/>
      <c r="Z18" s="4"/>
    </row>
    <row r="19" spans="1:26" ht="20.25" customHeight="1">
      <c r="A19" s="772"/>
      <c r="B19" s="770"/>
      <c r="C19" s="814"/>
      <c r="D19" s="321" t="s">
        <v>45</v>
      </c>
      <c r="E19" s="322">
        <v>0.9</v>
      </c>
      <c r="F19" s="322">
        <v>0.95</v>
      </c>
      <c r="G19" s="150"/>
      <c r="H19" s="323"/>
      <c r="I19" s="821"/>
      <c r="J19" s="770"/>
      <c r="K19" s="770"/>
      <c r="L19" s="814"/>
      <c r="M19" s="2"/>
      <c r="N19" s="2"/>
      <c r="O19" s="2"/>
      <c r="P19" s="2"/>
      <c r="Q19" s="2"/>
      <c r="R19" s="2"/>
      <c r="S19" s="2"/>
      <c r="T19" s="2"/>
      <c r="U19" s="2"/>
      <c r="V19" s="2"/>
      <c r="W19" s="2"/>
      <c r="X19" s="38"/>
      <c r="Y19" s="2"/>
      <c r="Z19" s="2"/>
    </row>
    <row r="20" spans="1:26" ht="18.75" customHeight="1">
      <c r="A20" s="772"/>
      <c r="B20" s="770"/>
      <c r="C20" s="814"/>
      <c r="D20" s="1173"/>
      <c r="E20" s="847"/>
      <c r="F20" s="847"/>
      <c r="G20" s="847"/>
      <c r="H20" s="1174"/>
      <c r="I20" s="821"/>
      <c r="J20" s="770"/>
      <c r="K20" s="770"/>
      <c r="L20" s="814"/>
      <c r="M20" s="2"/>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814"/>
      <c r="M21" s="2"/>
      <c r="N21" s="2"/>
      <c r="O21" s="2"/>
      <c r="P21" s="2"/>
      <c r="Q21" s="2"/>
      <c r="R21" s="2"/>
      <c r="S21" s="2"/>
      <c r="T21" s="2"/>
      <c r="U21" s="2"/>
      <c r="V21" s="2"/>
      <c r="W21" s="2"/>
      <c r="X21" s="2"/>
      <c r="Y21" s="2"/>
      <c r="Z21" s="2"/>
    </row>
    <row r="22" spans="1:26" ht="13.5" customHeight="1">
      <c r="A22" s="815"/>
      <c r="B22" s="816"/>
      <c r="C22" s="817"/>
      <c r="D22" s="822"/>
      <c r="E22" s="816"/>
      <c r="F22" s="816"/>
      <c r="G22" s="816"/>
      <c r="H22" s="904"/>
      <c r="I22" s="836"/>
      <c r="J22" s="774"/>
      <c r="K22" s="774"/>
      <c r="L22" s="811"/>
      <c r="M22" s="2"/>
      <c r="N22" s="2"/>
      <c r="O22" s="2"/>
      <c r="P22" s="2"/>
      <c r="Q22" s="2"/>
      <c r="R22" s="2"/>
      <c r="S22" s="2"/>
      <c r="T22" s="2"/>
      <c r="U22" s="2"/>
      <c r="V22" s="2"/>
      <c r="W22" s="2"/>
      <c r="X22" s="2"/>
      <c r="Y22" s="2"/>
      <c r="Z22" s="2"/>
    </row>
    <row r="23" spans="1:26" ht="9" customHeight="1">
      <c r="A23" s="953"/>
      <c r="B23" s="794"/>
      <c r="C23" s="794"/>
      <c r="D23" s="794"/>
      <c r="E23" s="794"/>
      <c r="F23" s="794"/>
      <c r="G23" s="794"/>
      <c r="H23" s="794"/>
      <c r="I23" s="794"/>
      <c r="J23" s="794"/>
      <c r="K23" s="794"/>
      <c r="L23" s="795"/>
      <c r="M23" s="2"/>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5"/>
      <c r="M24" s="2"/>
      <c r="N24" s="2"/>
      <c r="O24" s="2"/>
      <c r="P24" s="2"/>
      <c r="Q24" s="2"/>
      <c r="R24" s="2"/>
      <c r="S24" s="2"/>
      <c r="T24" s="2"/>
      <c r="U24" s="2"/>
      <c r="V24" s="2"/>
      <c r="W24" s="2"/>
      <c r="X24" s="2"/>
      <c r="Y24" s="2"/>
      <c r="Z24" s="2"/>
    </row>
    <row r="25" spans="1:26" ht="33" customHeight="1">
      <c r="A25" s="872" t="s">
        <v>341</v>
      </c>
      <c r="B25" s="784"/>
      <c r="C25" s="784"/>
      <c r="D25" s="784"/>
      <c r="E25" s="784"/>
      <c r="F25" s="784"/>
      <c r="G25" s="784"/>
      <c r="H25" s="784"/>
      <c r="I25" s="784"/>
      <c r="J25" s="784"/>
      <c r="K25" s="784"/>
      <c r="L25" s="787"/>
      <c r="M25" s="2"/>
      <c r="N25" s="2"/>
      <c r="O25" s="2"/>
      <c r="P25" s="2"/>
      <c r="Q25" s="2"/>
      <c r="R25" s="2"/>
      <c r="S25" s="2"/>
      <c r="T25" s="2"/>
      <c r="U25" s="2"/>
      <c r="V25" s="2"/>
      <c r="W25" s="2"/>
      <c r="X25" s="2"/>
      <c r="Y25" s="2"/>
      <c r="Z25" s="2"/>
    </row>
    <row r="26" spans="1:26" ht="149.25" customHeight="1">
      <c r="A26" s="803" t="s">
        <v>48</v>
      </c>
      <c r="B26" s="777"/>
      <c r="C26" s="797"/>
      <c r="D26" s="889" t="s">
        <v>342</v>
      </c>
      <c r="E26" s="777"/>
      <c r="F26" s="777"/>
      <c r="G26" s="777"/>
      <c r="H26" s="777"/>
      <c r="I26" s="777"/>
      <c r="J26" s="777"/>
      <c r="K26" s="777"/>
      <c r="L26" s="778"/>
      <c r="M26" s="2"/>
      <c r="N26" s="2"/>
      <c r="O26" s="2"/>
      <c r="P26" s="2"/>
      <c r="Q26" s="2"/>
      <c r="R26" s="2"/>
      <c r="S26" s="2"/>
      <c r="T26" s="2"/>
      <c r="U26" s="2"/>
      <c r="V26" s="2"/>
      <c r="W26" s="2"/>
      <c r="X26" s="2"/>
      <c r="Y26" s="2"/>
      <c r="Z26" s="2"/>
    </row>
    <row r="27" spans="1:26" ht="48" customHeight="1">
      <c r="A27" s="803" t="s">
        <v>50</v>
      </c>
      <c r="B27" s="777"/>
      <c r="C27" s="797"/>
      <c r="D27" s="824" t="s">
        <v>253</v>
      </c>
      <c r="E27" s="809"/>
      <c r="F27" s="809"/>
      <c r="G27" s="809"/>
      <c r="H27" s="809"/>
      <c r="I27" s="810"/>
      <c r="J27" s="32" t="s">
        <v>52</v>
      </c>
      <c r="K27" s="824" t="s">
        <v>51</v>
      </c>
      <c r="L27" s="820"/>
      <c r="M27" s="4"/>
      <c r="N27" s="4"/>
      <c r="O27" s="4"/>
      <c r="P27" s="4"/>
      <c r="Q27" s="4"/>
      <c r="R27" s="4"/>
      <c r="S27" s="4"/>
      <c r="T27" s="4"/>
      <c r="U27" s="4"/>
      <c r="V27" s="4"/>
      <c r="W27" s="4"/>
      <c r="X27" s="4"/>
      <c r="Y27" s="4"/>
      <c r="Z27" s="4"/>
    </row>
    <row r="28" spans="1:26" ht="33.75" customHeight="1">
      <c r="A28" s="846" t="s">
        <v>53</v>
      </c>
      <c r="B28" s="847"/>
      <c r="C28" s="848"/>
      <c r="D28" s="849" t="s">
        <v>54</v>
      </c>
      <c r="E28" s="797"/>
      <c r="F28" s="849" t="s">
        <v>55</v>
      </c>
      <c r="G28" s="777"/>
      <c r="H28" s="777"/>
      <c r="I28" s="777"/>
      <c r="J28" s="797"/>
      <c r="K28" s="849" t="s">
        <v>56</v>
      </c>
      <c r="L28" s="778"/>
      <c r="M28" s="4"/>
      <c r="N28" s="4"/>
      <c r="O28" s="4"/>
      <c r="P28" s="4"/>
      <c r="Q28" s="4"/>
      <c r="R28" s="4"/>
      <c r="S28" s="4"/>
      <c r="T28" s="4"/>
      <c r="U28" s="4"/>
      <c r="V28" s="4"/>
      <c r="W28" s="4"/>
      <c r="X28" s="4"/>
      <c r="Y28" s="4"/>
      <c r="Z28" s="4"/>
    </row>
    <row r="29" spans="1:26" ht="33.75" customHeight="1">
      <c r="A29" s="815"/>
      <c r="B29" s="816"/>
      <c r="C29" s="817"/>
      <c r="D29" s="1175" t="s">
        <v>343</v>
      </c>
      <c r="E29" s="789"/>
      <c r="F29" s="1176" t="s">
        <v>119</v>
      </c>
      <c r="G29" s="766"/>
      <c r="H29" s="766"/>
      <c r="I29" s="766"/>
      <c r="J29" s="789"/>
      <c r="K29" s="1177" t="s">
        <v>344</v>
      </c>
      <c r="L29" s="767"/>
      <c r="M29" s="2"/>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33"/>
      <c r="M30" s="2"/>
      <c r="N30" s="2"/>
      <c r="O30" s="2"/>
      <c r="P30" s="2"/>
      <c r="Q30" s="2"/>
      <c r="R30" s="2"/>
      <c r="S30" s="2"/>
      <c r="T30" s="2"/>
      <c r="U30" s="2"/>
      <c r="V30" s="2"/>
      <c r="W30" s="2"/>
      <c r="X30" s="2"/>
      <c r="Y30" s="2"/>
      <c r="Z30" s="2"/>
    </row>
    <row r="31" spans="1:26" ht="25.5" customHeight="1">
      <c r="A31" s="803" t="s">
        <v>60</v>
      </c>
      <c r="B31" s="777"/>
      <c r="C31" s="777"/>
      <c r="D31" s="777"/>
      <c r="E31" s="777"/>
      <c r="F31" s="777"/>
      <c r="G31" s="777"/>
      <c r="H31" s="777"/>
      <c r="I31" s="777"/>
      <c r="J31" s="777"/>
      <c r="K31" s="777"/>
      <c r="L31" s="778"/>
      <c r="M31" s="4"/>
      <c r="N31" s="4"/>
      <c r="O31" s="4"/>
      <c r="P31" s="4"/>
      <c r="Q31" s="4"/>
      <c r="R31" s="4"/>
      <c r="S31" s="4"/>
      <c r="T31" s="4"/>
      <c r="U31" s="4"/>
      <c r="V31" s="4"/>
      <c r="W31" s="4"/>
      <c r="X31" s="4"/>
      <c r="Y31" s="4"/>
      <c r="Z31" s="4"/>
    </row>
    <row r="32" spans="1:26" ht="22.5" customHeight="1">
      <c r="A32" s="803" t="s">
        <v>61</v>
      </c>
      <c r="B32" s="777"/>
      <c r="C32" s="777"/>
      <c r="D32" s="777"/>
      <c r="E32" s="797"/>
      <c r="F32" s="826" t="s">
        <v>62</v>
      </c>
      <c r="G32" s="809"/>
      <c r="H32" s="809"/>
      <c r="I32" s="809"/>
      <c r="J32" s="809"/>
      <c r="K32" s="809"/>
      <c r="L32" s="820"/>
      <c r="M32" s="2"/>
      <c r="N32" s="2"/>
      <c r="O32" s="2"/>
      <c r="P32" s="2"/>
      <c r="Q32" s="2"/>
      <c r="R32" s="2"/>
      <c r="S32" s="2"/>
      <c r="T32" s="2"/>
      <c r="U32" s="2"/>
      <c r="V32" s="2"/>
      <c r="W32" s="2"/>
      <c r="X32" s="2"/>
      <c r="Y32" s="2"/>
      <c r="Z32" s="2"/>
    </row>
    <row r="33" spans="1:26" ht="30" customHeight="1">
      <c r="A33" s="68" t="s">
        <v>121</v>
      </c>
      <c r="B33" s="151" t="s">
        <v>122</v>
      </c>
      <c r="C33" s="70" t="s">
        <v>65</v>
      </c>
      <c r="D33" s="70" t="s">
        <v>66</v>
      </c>
      <c r="E33" s="71" t="s">
        <v>68</v>
      </c>
      <c r="F33" s="827"/>
      <c r="G33" s="774"/>
      <c r="H33" s="774"/>
      <c r="I33" s="774"/>
      <c r="J33" s="774"/>
      <c r="K33" s="774"/>
      <c r="L33" s="775"/>
      <c r="M33" s="38"/>
      <c r="N33" s="38"/>
      <c r="O33" s="38"/>
      <c r="P33" s="38"/>
      <c r="Q33" s="38"/>
      <c r="R33" s="38"/>
      <c r="S33" s="38"/>
      <c r="T33" s="38"/>
      <c r="U33" s="38"/>
      <c r="V33" s="38"/>
      <c r="W33" s="38"/>
      <c r="X33" s="38"/>
      <c r="Y33" s="38"/>
      <c r="Z33" s="38"/>
    </row>
    <row r="34" spans="1:26" ht="39.75" customHeight="1">
      <c r="A34" s="45" t="s">
        <v>227</v>
      </c>
      <c r="B34" s="72">
        <v>0.9</v>
      </c>
      <c r="C34" s="155">
        <v>194</v>
      </c>
      <c r="D34" s="49">
        <v>195</v>
      </c>
      <c r="E34" s="324">
        <f t="shared" ref="E34:E38" si="0">(C34/D34)</f>
        <v>0.99487179487179489</v>
      </c>
      <c r="F34" s="1179"/>
      <c r="G34" s="809"/>
      <c r="H34" s="809"/>
      <c r="I34" s="809"/>
      <c r="J34" s="809"/>
      <c r="K34" s="809"/>
      <c r="L34" s="820"/>
      <c r="M34" s="2"/>
      <c r="N34" s="2"/>
      <c r="O34" s="2"/>
      <c r="P34" s="2"/>
      <c r="Q34" s="2"/>
      <c r="R34" s="2"/>
      <c r="S34" s="2"/>
      <c r="T34" s="2"/>
      <c r="U34" s="2"/>
      <c r="V34" s="2"/>
      <c r="W34" s="2"/>
      <c r="X34" s="2"/>
      <c r="Y34" s="2"/>
      <c r="Z34" s="2"/>
    </row>
    <row r="35" spans="1:26" ht="39.75" customHeight="1">
      <c r="A35" s="45" t="s">
        <v>183</v>
      </c>
      <c r="B35" s="72">
        <v>0.9</v>
      </c>
      <c r="C35" s="155">
        <v>254</v>
      </c>
      <c r="D35" s="49">
        <v>254</v>
      </c>
      <c r="E35" s="324">
        <f t="shared" si="0"/>
        <v>1</v>
      </c>
      <c r="F35" s="770"/>
      <c r="G35" s="770"/>
      <c r="H35" s="770"/>
      <c r="I35" s="770"/>
      <c r="J35" s="770"/>
      <c r="K35" s="770"/>
      <c r="L35" s="771"/>
      <c r="M35" s="2"/>
      <c r="N35" s="2"/>
      <c r="O35" s="2"/>
      <c r="P35" s="160"/>
      <c r="Q35" s="160"/>
      <c r="R35" s="2"/>
      <c r="S35" s="2"/>
      <c r="T35" s="2"/>
      <c r="U35" s="2"/>
      <c r="V35" s="2"/>
      <c r="W35" s="2"/>
      <c r="X35" s="2"/>
      <c r="Y35" s="2"/>
      <c r="Z35" s="2"/>
    </row>
    <row r="36" spans="1:26" ht="39.75" customHeight="1">
      <c r="A36" s="45" t="s">
        <v>184</v>
      </c>
      <c r="B36" s="72">
        <v>0.9</v>
      </c>
      <c r="C36" s="155"/>
      <c r="D36" s="49"/>
      <c r="E36" s="325" t="e">
        <f t="shared" si="0"/>
        <v>#DIV/0!</v>
      </c>
      <c r="F36" s="770"/>
      <c r="G36" s="770"/>
      <c r="H36" s="770"/>
      <c r="I36" s="770"/>
      <c r="J36" s="770"/>
      <c r="K36" s="770"/>
      <c r="L36" s="771"/>
      <c r="M36" s="2"/>
      <c r="N36" s="2"/>
      <c r="O36" s="2"/>
      <c r="P36" s="2"/>
      <c r="Q36" s="2"/>
      <c r="R36" s="2"/>
      <c r="S36" s="2"/>
      <c r="T36" s="2"/>
      <c r="U36" s="2"/>
      <c r="V36" s="2"/>
      <c r="W36" s="2"/>
      <c r="X36" s="2"/>
      <c r="Y36" s="2"/>
      <c r="Z36" s="2"/>
    </row>
    <row r="37" spans="1:26" ht="39.75" customHeight="1">
      <c r="A37" s="165" t="s">
        <v>185</v>
      </c>
      <c r="B37" s="72">
        <v>0.9</v>
      </c>
      <c r="C37" s="155"/>
      <c r="D37" s="49"/>
      <c r="E37" s="325" t="e">
        <f t="shared" si="0"/>
        <v>#DIV/0!</v>
      </c>
      <c r="F37" s="770"/>
      <c r="G37" s="770"/>
      <c r="H37" s="770"/>
      <c r="I37" s="770"/>
      <c r="J37" s="770"/>
      <c r="K37" s="770"/>
      <c r="L37" s="771"/>
      <c r="M37" s="2"/>
      <c r="N37" s="2"/>
      <c r="O37" s="2"/>
      <c r="P37" s="2"/>
      <c r="Q37" s="2"/>
      <c r="R37" s="2"/>
      <c r="S37" s="2"/>
      <c r="T37" s="2"/>
      <c r="U37" s="2"/>
      <c r="V37" s="2"/>
      <c r="W37" s="2"/>
      <c r="X37" s="2"/>
      <c r="Y37" s="2"/>
      <c r="Z37" s="2"/>
    </row>
    <row r="38" spans="1:26" ht="39.75" customHeight="1">
      <c r="A38" s="45" t="s">
        <v>73</v>
      </c>
      <c r="B38" s="72">
        <v>0.9</v>
      </c>
      <c r="C38" s="49">
        <f t="shared" ref="C38:D38" si="1">SUM(C34:C37)</f>
        <v>448</v>
      </c>
      <c r="D38" s="49">
        <f t="shared" si="1"/>
        <v>449</v>
      </c>
      <c r="E38" s="325">
        <f t="shared" si="0"/>
        <v>0.99777282850779514</v>
      </c>
      <c r="F38" s="770"/>
      <c r="G38" s="770"/>
      <c r="H38" s="770"/>
      <c r="I38" s="770"/>
      <c r="J38" s="770"/>
      <c r="K38" s="770"/>
      <c r="L38" s="771"/>
      <c r="M38" s="2"/>
      <c r="N38" s="2"/>
      <c r="O38" s="2"/>
      <c r="P38" s="2"/>
      <c r="Q38" s="2"/>
      <c r="R38" s="2"/>
      <c r="S38" s="2"/>
      <c r="T38" s="2"/>
      <c r="U38" s="2"/>
      <c r="V38" s="2"/>
      <c r="W38" s="2"/>
      <c r="X38" s="2"/>
      <c r="Y38" s="2"/>
      <c r="Z38" s="2"/>
    </row>
    <row r="39" spans="1:26" ht="9" customHeight="1">
      <c r="A39" s="51"/>
      <c r="B39" s="2"/>
      <c r="C39" s="2"/>
      <c r="D39" s="2"/>
      <c r="E39" s="2"/>
      <c r="F39" s="774"/>
      <c r="G39" s="774"/>
      <c r="H39" s="774"/>
      <c r="I39" s="774"/>
      <c r="J39" s="774"/>
      <c r="K39" s="774"/>
      <c r="L39" s="775"/>
      <c r="M39" s="2"/>
      <c r="N39" s="2"/>
      <c r="O39" s="2"/>
      <c r="P39" s="2"/>
      <c r="Q39" s="2"/>
      <c r="R39" s="2"/>
      <c r="S39" s="2"/>
      <c r="T39" s="2"/>
      <c r="U39" s="2"/>
      <c r="V39" s="2"/>
      <c r="W39" s="2"/>
      <c r="X39" s="2"/>
      <c r="Y39" s="2"/>
      <c r="Z39" s="2"/>
    </row>
    <row r="40" spans="1:26" ht="48.75" customHeight="1">
      <c r="A40" s="803" t="s">
        <v>74</v>
      </c>
      <c r="B40" s="777"/>
      <c r="C40" s="777"/>
      <c r="D40" s="777"/>
      <c r="E40" s="777"/>
      <c r="F40" s="777"/>
      <c r="G40" s="777"/>
      <c r="H40" s="777"/>
      <c r="I40" s="777"/>
      <c r="J40" s="777"/>
      <c r="K40" s="777"/>
      <c r="L40" s="778"/>
      <c r="M40" s="2"/>
      <c r="N40" s="2"/>
      <c r="O40" s="2"/>
      <c r="P40" s="2"/>
      <c r="Q40" s="2"/>
      <c r="R40" s="2"/>
      <c r="S40" s="2"/>
      <c r="T40" s="2"/>
      <c r="U40" s="2"/>
      <c r="V40" s="2"/>
      <c r="W40" s="2"/>
      <c r="X40" s="2"/>
      <c r="Y40" s="2"/>
      <c r="Z40" s="2"/>
    </row>
    <row r="41" spans="1:26" ht="246" customHeight="1">
      <c r="A41" s="1180" t="s">
        <v>345</v>
      </c>
      <c r="B41" s="809"/>
      <c r="C41" s="809"/>
      <c r="D41" s="809"/>
      <c r="E41" s="809"/>
      <c r="F41" s="809"/>
      <c r="G41" s="809"/>
      <c r="H41" s="809"/>
      <c r="I41" s="809"/>
      <c r="J41" s="809"/>
      <c r="K41" s="809"/>
      <c r="L41" s="820"/>
      <c r="M41" s="2"/>
      <c r="N41" s="2"/>
      <c r="O41" s="2"/>
      <c r="P41" s="2"/>
      <c r="Q41" s="2"/>
      <c r="R41" s="2"/>
      <c r="S41" s="2"/>
      <c r="T41" s="2"/>
      <c r="U41" s="2"/>
      <c r="V41" s="2"/>
      <c r="W41" s="2"/>
      <c r="X41" s="2"/>
      <c r="Y41" s="2"/>
      <c r="Z41" s="2"/>
    </row>
    <row r="42" spans="1:26" ht="378" customHeight="1">
      <c r="A42" s="773"/>
      <c r="B42" s="774"/>
      <c r="C42" s="774"/>
      <c r="D42" s="774"/>
      <c r="E42" s="774"/>
      <c r="F42" s="774"/>
      <c r="G42" s="774"/>
      <c r="H42" s="774"/>
      <c r="I42" s="774"/>
      <c r="J42" s="774"/>
      <c r="K42" s="774"/>
      <c r="L42" s="775"/>
      <c r="M42" s="2"/>
      <c r="N42" s="2"/>
      <c r="O42" s="2"/>
      <c r="P42" s="2"/>
      <c r="Q42" s="2"/>
      <c r="R42" s="2"/>
      <c r="S42" s="2"/>
      <c r="T42" s="2"/>
      <c r="U42" s="2"/>
      <c r="V42" s="2"/>
      <c r="W42" s="2"/>
      <c r="X42" s="2"/>
      <c r="Y42" s="2"/>
      <c r="Z42" s="2"/>
    </row>
    <row r="43" spans="1:26" ht="31.5" customHeight="1">
      <c r="A43" s="864" t="s">
        <v>76</v>
      </c>
      <c r="B43" s="809"/>
      <c r="C43" s="810"/>
      <c r="D43" s="890" t="s">
        <v>77</v>
      </c>
      <c r="E43" s="810"/>
      <c r="F43" s="853" t="s">
        <v>78</v>
      </c>
      <c r="G43" s="809"/>
      <c r="H43" s="809"/>
      <c r="I43" s="810"/>
      <c r="J43" s="857" t="s">
        <v>79</v>
      </c>
      <c r="K43" s="1178" t="s">
        <v>346</v>
      </c>
      <c r="L43" s="820"/>
      <c r="M43" s="53"/>
      <c r="N43" s="54"/>
      <c r="O43" s="54"/>
      <c r="P43" s="54"/>
      <c r="Q43" s="54"/>
      <c r="R43" s="54"/>
      <c r="S43" s="54"/>
      <c r="T43" s="54"/>
      <c r="U43" s="54"/>
      <c r="V43" s="54"/>
      <c r="W43" s="54"/>
      <c r="X43" s="54"/>
      <c r="Y43" s="54"/>
      <c r="Z43" s="54"/>
    </row>
    <row r="44" spans="1:26" ht="84" customHeight="1">
      <c r="A44" s="773"/>
      <c r="B44" s="774"/>
      <c r="C44" s="811"/>
      <c r="D44" s="836"/>
      <c r="E44" s="811"/>
      <c r="F44" s="836"/>
      <c r="G44" s="774"/>
      <c r="H44" s="774"/>
      <c r="I44" s="811"/>
      <c r="J44" s="858"/>
      <c r="K44" s="836"/>
      <c r="L44" s="775"/>
      <c r="M44" s="53"/>
      <c r="N44" s="54"/>
      <c r="O44" s="54"/>
      <c r="P44" s="54"/>
      <c r="Q44" s="54"/>
      <c r="R44" s="54"/>
      <c r="S44" s="54"/>
      <c r="T44" s="54"/>
      <c r="U44" s="54"/>
      <c r="V44" s="54"/>
      <c r="W44" s="54"/>
      <c r="X44" s="54"/>
      <c r="Y44" s="54"/>
      <c r="Z44" s="54"/>
    </row>
    <row r="45" spans="1:26" ht="57" customHeight="1">
      <c r="A45" s="892" t="s">
        <v>81</v>
      </c>
      <c r="B45" s="777"/>
      <c r="C45" s="802"/>
      <c r="D45" s="1181" t="s">
        <v>347</v>
      </c>
      <c r="E45" s="777"/>
      <c r="F45" s="777"/>
      <c r="G45" s="777"/>
      <c r="H45" s="777"/>
      <c r="I45" s="797"/>
      <c r="J45" s="326" t="s">
        <v>83</v>
      </c>
      <c r="K45" s="1181" t="s">
        <v>348</v>
      </c>
      <c r="L45" s="797"/>
      <c r="M45" s="53"/>
      <c r="N45" s="54"/>
      <c r="O45" s="54"/>
      <c r="P45" s="54"/>
      <c r="Q45" s="54"/>
      <c r="R45" s="54"/>
      <c r="S45" s="54"/>
      <c r="T45" s="54"/>
      <c r="U45" s="54"/>
      <c r="V45" s="54"/>
      <c r="W45" s="54"/>
      <c r="X45" s="54"/>
      <c r="Y45" s="54"/>
      <c r="Z45" s="54"/>
    </row>
    <row r="46" spans="1:26" ht="57.75" customHeight="1">
      <c r="A46" s="876" t="s">
        <v>85</v>
      </c>
      <c r="B46" s="766"/>
      <c r="C46" s="877"/>
      <c r="D46" s="768" t="s">
        <v>349</v>
      </c>
      <c r="E46" s="766"/>
      <c r="F46" s="766"/>
      <c r="G46" s="766"/>
      <c r="H46" s="766"/>
      <c r="I46" s="789"/>
      <c r="J46" s="327" t="s">
        <v>86</v>
      </c>
      <c r="K46" s="1167">
        <v>45919</v>
      </c>
      <c r="L46" s="767"/>
      <c r="M46" s="4"/>
      <c r="N46" s="4"/>
      <c r="O46" s="4"/>
      <c r="P46" s="4"/>
      <c r="Q46" s="4"/>
      <c r="R46" s="4"/>
      <c r="S46" s="4"/>
      <c r="T46" s="4"/>
      <c r="U46" s="4"/>
      <c r="V46" s="4"/>
      <c r="W46" s="4"/>
      <c r="X46" s="4"/>
      <c r="Y46" s="4"/>
      <c r="Z46" s="4"/>
    </row>
    <row r="47" spans="1:26" ht="35.25" customHeight="1">
      <c r="A47" s="966" t="s">
        <v>191</v>
      </c>
      <c r="B47" s="794"/>
      <c r="C47" s="794"/>
      <c r="D47" s="794"/>
      <c r="E47" s="794"/>
      <c r="F47" s="794"/>
      <c r="G47" s="794"/>
      <c r="H47" s="794"/>
      <c r="I47" s="794"/>
      <c r="J47" s="794"/>
      <c r="K47" s="794"/>
      <c r="L47" s="795"/>
      <c r="M47" s="4"/>
      <c r="N47" s="4"/>
      <c r="O47" s="4"/>
      <c r="P47" s="4"/>
      <c r="Q47" s="4"/>
      <c r="R47" s="4"/>
      <c r="S47" s="4"/>
      <c r="T47" s="4"/>
      <c r="U47" s="4"/>
      <c r="V47" s="4"/>
      <c r="W47" s="4"/>
      <c r="X47" s="4"/>
      <c r="Y47" s="4"/>
      <c r="Z47" s="4"/>
    </row>
    <row r="48" spans="1:26" ht="30.75" customHeight="1">
      <c r="A48" s="863" t="s">
        <v>88</v>
      </c>
      <c r="B48" s="777"/>
      <c r="C48" s="777"/>
      <c r="D48" s="777"/>
      <c r="E48" s="777"/>
      <c r="F48" s="777"/>
      <c r="G48" s="777"/>
      <c r="H48" s="777"/>
      <c r="I48" s="777"/>
      <c r="J48" s="777"/>
      <c r="K48" s="777"/>
      <c r="L48" s="777"/>
      <c r="M48" s="778"/>
      <c r="N48" s="2"/>
      <c r="O48" s="2"/>
      <c r="P48" s="2"/>
      <c r="Q48" s="2"/>
      <c r="R48" s="2"/>
      <c r="S48" s="2"/>
      <c r="T48" s="2"/>
      <c r="U48" s="2"/>
      <c r="V48" s="2"/>
      <c r="W48" s="2"/>
      <c r="X48" s="2"/>
      <c r="Y48" s="2"/>
      <c r="Z48" s="2"/>
    </row>
    <row r="49" spans="1:26" ht="15.75" customHeight="1">
      <c r="A49" s="860" t="s">
        <v>89</v>
      </c>
      <c r="B49" s="777"/>
      <c r="C49" s="797"/>
      <c r="D49" s="861" t="s">
        <v>90</v>
      </c>
      <c r="E49" s="777"/>
      <c r="F49" s="797"/>
      <c r="G49" s="861" t="s">
        <v>91</v>
      </c>
      <c r="H49" s="777"/>
      <c r="I49" s="777"/>
      <c r="J49" s="797"/>
      <c r="K49" s="57" t="s">
        <v>192</v>
      </c>
      <c r="L49" s="861" t="s">
        <v>91</v>
      </c>
      <c r="M49" s="778"/>
      <c r="N49" s="2"/>
      <c r="O49" s="2"/>
      <c r="P49" s="2"/>
      <c r="Q49" s="2"/>
      <c r="R49" s="2"/>
      <c r="S49" s="2"/>
      <c r="T49" s="2"/>
      <c r="U49" s="2"/>
      <c r="V49" s="2"/>
      <c r="W49" s="2"/>
      <c r="X49" s="2"/>
      <c r="Y49" s="2"/>
      <c r="Z49" s="2"/>
    </row>
    <row r="50" spans="1:26" ht="48" customHeight="1">
      <c r="A50" s="878" t="s">
        <v>128</v>
      </c>
      <c r="B50" s="777"/>
      <c r="C50" s="797"/>
      <c r="D50" s="829" t="s">
        <v>94</v>
      </c>
      <c r="E50" s="777"/>
      <c r="F50" s="797"/>
      <c r="G50" s="830" t="s">
        <v>350</v>
      </c>
      <c r="H50" s="777"/>
      <c r="I50" s="777"/>
      <c r="J50" s="797"/>
      <c r="K50" s="78"/>
      <c r="L50" s="894"/>
      <c r="M50" s="778"/>
      <c r="N50" s="2"/>
      <c r="O50" s="2"/>
      <c r="P50" s="2"/>
      <c r="Q50" s="2"/>
      <c r="R50" s="2"/>
      <c r="S50" s="2"/>
      <c r="T50" s="2"/>
      <c r="U50" s="2"/>
      <c r="V50" s="2"/>
      <c r="W50" s="2"/>
      <c r="X50" s="2"/>
      <c r="Y50" s="2"/>
      <c r="Z50" s="2"/>
    </row>
    <row r="51" spans="1:26" ht="78" customHeight="1">
      <c r="A51" s="878" t="s">
        <v>130</v>
      </c>
      <c r="B51" s="777"/>
      <c r="C51" s="797"/>
      <c r="D51" s="829" t="s">
        <v>94</v>
      </c>
      <c r="E51" s="777"/>
      <c r="F51" s="797"/>
      <c r="G51" s="831" t="s">
        <v>97</v>
      </c>
      <c r="H51" s="777"/>
      <c r="I51" s="777"/>
      <c r="J51" s="797"/>
      <c r="K51" s="79"/>
      <c r="L51" s="894"/>
      <c r="M51" s="778"/>
      <c r="N51" s="2"/>
      <c r="O51" s="2"/>
      <c r="P51" s="2"/>
      <c r="Q51" s="2"/>
      <c r="R51" s="2"/>
      <c r="S51" s="2"/>
      <c r="T51" s="2"/>
      <c r="U51" s="2"/>
      <c r="V51" s="2"/>
      <c r="W51" s="2"/>
      <c r="X51" s="2"/>
      <c r="Y51" s="2"/>
      <c r="Z51" s="2"/>
    </row>
    <row r="52" spans="1:26" ht="49.5" customHeight="1">
      <c r="A52" s="878" t="s">
        <v>131</v>
      </c>
      <c r="B52" s="777"/>
      <c r="C52" s="797"/>
      <c r="D52" s="829" t="s">
        <v>94</v>
      </c>
      <c r="E52" s="777"/>
      <c r="F52" s="797"/>
      <c r="G52" s="831" t="s">
        <v>99</v>
      </c>
      <c r="H52" s="777"/>
      <c r="I52" s="777"/>
      <c r="J52" s="797"/>
      <c r="K52" s="78"/>
      <c r="L52" s="894"/>
      <c r="M52" s="778"/>
      <c r="N52" s="2"/>
      <c r="O52" s="2"/>
      <c r="P52" s="2"/>
      <c r="Q52" s="2"/>
      <c r="R52" s="2"/>
      <c r="S52" s="2"/>
      <c r="T52" s="2"/>
      <c r="U52" s="2"/>
      <c r="V52" s="2"/>
      <c r="W52" s="2"/>
      <c r="X52" s="2"/>
      <c r="Y52" s="2"/>
      <c r="Z52" s="2"/>
    </row>
    <row r="53" spans="1:26" ht="105" customHeight="1">
      <c r="A53" s="878" t="s">
        <v>132</v>
      </c>
      <c r="B53" s="777"/>
      <c r="C53" s="797"/>
      <c r="D53" s="829" t="s">
        <v>94</v>
      </c>
      <c r="E53" s="777"/>
      <c r="F53" s="797"/>
      <c r="G53" s="832" t="s">
        <v>351</v>
      </c>
      <c r="H53" s="777"/>
      <c r="I53" s="777"/>
      <c r="J53" s="797"/>
      <c r="K53" s="78"/>
      <c r="L53" s="894"/>
      <c r="M53" s="778"/>
      <c r="N53" s="2"/>
      <c r="O53" s="2"/>
      <c r="P53" s="2"/>
      <c r="Q53" s="2"/>
      <c r="R53" s="2"/>
      <c r="S53" s="2"/>
      <c r="T53" s="2"/>
      <c r="U53" s="2"/>
      <c r="V53" s="2"/>
      <c r="W53" s="2"/>
      <c r="X53" s="2"/>
      <c r="Y53" s="2"/>
      <c r="Z53" s="2"/>
    </row>
    <row r="54" spans="1:26" ht="33" customHeight="1">
      <c r="A54" s="879" t="s">
        <v>103</v>
      </c>
      <c r="B54" s="809"/>
      <c r="C54" s="810"/>
      <c r="D54" s="883" t="s">
        <v>77</v>
      </c>
      <c r="E54" s="809"/>
      <c r="F54" s="809"/>
      <c r="G54" s="809"/>
      <c r="H54" s="809"/>
      <c r="I54" s="809"/>
      <c r="J54" s="810"/>
      <c r="K54" s="887"/>
      <c r="L54" s="888"/>
      <c r="M54" s="820"/>
      <c r="N54" s="2"/>
      <c r="O54" s="2"/>
      <c r="P54" s="2"/>
      <c r="Q54" s="2"/>
      <c r="R54" s="2"/>
      <c r="S54" s="2"/>
      <c r="T54" s="2"/>
      <c r="U54" s="2"/>
      <c r="V54" s="2"/>
      <c r="W54" s="2"/>
      <c r="X54" s="2"/>
      <c r="Y54" s="2"/>
      <c r="Z54" s="2"/>
    </row>
    <row r="55" spans="1:26" ht="33"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12.75" customHeight="1">
      <c r="A56" s="821"/>
      <c r="B56" s="770"/>
      <c r="C56" s="814"/>
      <c r="D56" s="821"/>
      <c r="E56" s="770"/>
      <c r="F56" s="770"/>
      <c r="G56" s="770"/>
      <c r="H56" s="770"/>
      <c r="I56" s="770"/>
      <c r="J56" s="814"/>
      <c r="K56" s="839"/>
      <c r="L56" s="821"/>
      <c r="M56" s="771"/>
      <c r="N56" s="2"/>
      <c r="O56" s="2"/>
      <c r="P56" s="2"/>
      <c r="Q56" s="2"/>
      <c r="R56" s="2"/>
      <c r="S56" s="2"/>
      <c r="T56" s="2"/>
      <c r="U56" s="2"/>
      <c r="V56" s="2"/>
      <c r="W56" s="2"/>
      <c r="X56" s="2"/>
      <c r="Y56" s="2"/>
      <c r="Z56" s="2"/>
    </row>
    <row r="57" spans="1:26" ht="12.75" customHeight="1">
      <c r="A57" s="836"/>
      <c r="B57" s="774"/>
      <c r="C57" s="811"/>
      <c r="D57" s="884"/>
      <c r="E57" s="885"/>
      <c r="F57" s="885"/>
      <c r="G57" s="885"/>
      <c r="H57" s="885"/>
      <c r="I57" s="885"/>
      <c r="J57" s="886"/>
      <c r="K57" s="839"/>
      <c r="L57" s="821"/>
      <c r="M57" s="771"/>
      <c r="N57" s="2"/>
      <c r="O57" s="2"/>
      <c r="P57" s="2"/>
      <c r="Q57" s="2"/>
      <c r="R57" s="2"/>
      <c r="S57" s="2"/>
      <c r="T57" s="2"/>
      <c r="U57" s="2"/>
      <c r="V57" s="2"/>
      <c r="W57" s="2"/>
      <c r="X57" s="2"/>
      <c r="Y57" s="2"/>
      <c r="Z57" s="2"/>
    </row>
    <row r="58" spans="1:26" ht="35.25" customHeight="1">
      <c r="A58" s="880" t="s">
        <v>133</v>
      </c>
      <c r="B58" s="777"/>
      <c r="C58" s="802"/>
      <c r="D58" s="881" t="s">
        <v>134</v>
      </c>
      <c r="E58" s="777"/>
      <c r="F58" s="777"/>
      <c r="G58" s="777"/>
      <c r="H58" s="777"/>
      <c r="I58" s="777"/>
      <c r="J58" s="797"/>
      <c r="K58" s="882"/>
      <c r="L58" s="777"/>
      <c r="M58" s="797"/>
      <c r="N58" s="2"/>
      <c r="O58" s="2"/>
      <c r="P58" s="2"/>
      <c r="Q58" s="2"/>
      <c r="R58" s="2"/>
      <c r="S58" s="2"/>
      <c r="T58" s="2"/>
      <c r="U58" s="2"/>
      <c r="V58" s="2"/>
      <c r="W58" s="2"/>
      <c r="X58" s="2"/>
      <c r="Y58" s="2"/>
      <c r="Z58" s="2"/>
    </row>
    <row r="59" spans="1:26" ht="12.75" customHeight="1">
      <c r="A59" s="80"/>
      <c r="B59" s="80"/>
      <c r="C59" s="80"/>
      <c r="D59" s="81"/>
      <c r="E59" s="81"/>
      <c r="F59" s="81"/>
      <c r="G59" s="81"/>
      <c r="H59" s="81"/>
      <c r="I59" s="81"/>
      <c r="J59" s="81"/>
      <c r="K59" s="81"/>
      <c r="L59" s="81"/>
      <c r="M59" s="81"/>
      <c r="N59" s="2"/>
      <c r="O59" s="2"/>
      <c r="P59" s="2"/>
      <c r="Q59" s="2"/>
      <c r="R59" s="2"/>
      <c r="S59" s="2"/>
      <c r="T59" s="2"/>
      <c r="U59" s="2"/>
      <c r="V59" s="2"/>
      <c r="W59" s="2"/>
      <c r="X59" s="2"/>
      <c r="Y59" s="2"/>
      <c r="Z59" s="2"/>
    </row>
    <row r="60" spans="1:26" ht="12.75" customHeight="1">
      <c r="A60" s="80"/>
      <c r="B60" s="80"/>
      <c r="C60" s="80"/>
      <c r="D60" s="81"/>
      <c r="E60" s="81"/>
      <c r="F60" s="81"/>
      <c r="G60" s="81"/>
      <c r="H60" s="81"/>
      <c r="I60" s="81"/>
      <c r="J60" s="81"/>
      <c r="K60" s="81"/>
      <c r="L60" s="81"/>
      <c r="M60" s="81"/>
      <c r="N60" s="2"/>
      <c r="O60" s="2"/>
      <c r="P60" s="2"/>
      <c r="Q60" s="2"/>
      <c r="R60" s="2"/>
      <c r="S60" s="2"/>
      <c r="T60" s="2"/>
      <c r="U60" s="2"/>
      <c r="V60" s="2"/>
      <c r="W60" s="2"/>
      <c r="X60" s="2"/>
      <c r="Y60" s="2"/>
      <c r="Z60" s="2"/>
    </row>
    <row r="61" spans="1:26" ht="12.75" customHeight="1">
      <c r="A61" s="80"/>
      <c r="B61" s="80"/>
      <c r="C61" s="80"/>
      <c r="D61" s="81"/>
      <c r="E61" s="81"/>
      <c r="F61" s="81"/>
      <c r="G61" s="81"/>
      <c r="H61" s="81"/>
      <c r="I61" s="81"/>
      <c r="J61" s="81"/>
      <c r="K61" s="81"/>
      <c r="L61" s="81"/>
      <c r="M61" s="81"/>
      <c r="N61" s="2"/>
      <c r="O61" s="2"/>
      <c r="P61" s="2"/>
      <c r="Q61" s="2"/>
      <c r="R61" s="2"/>
      <c r="S61" s="2"/>
      <c r="T61" s="2"/>
      <c r="U61" s="2"/>
      <c r="V61" s="2"/>
      <c r="W61" s="2"/>
      <c r="X61" s="2"/>
      <c r="Y61" s="2"/>
      <c r="Z61" s="2"/>
    </row>
    <row r="62" spans="1:26" ht="12.75" customHeight="1">
      <c r="A62" s="80"/>
      <c r="B62" s="80"/>
      <c r="C62" s="80"/>
      <c r="D62" s="81"/>
      <c r="E62" s="81"/>
      <c r="F62" s="81"/>
      <c r="G62" s="81"/>
      <c r="H62" s="81"/>
      <c r="I62" s="81"/>
      <c r="J62" s="81"/>
      <c r="K62" s="81"/>
      <c r="L62" s="81"/>
      <c r="M62" s="81"/>
      <c r="N62" s="2"/>
      <c r="O62" s="2"/>
      <c r="P62" s="2"/>
      <c r="Q62" s="2"/>
      <c r="R62" s="2"/>
      <c r="S62" s="2"/>
      <c r="T62" s="2"/>
      <c r="U62" s="2"/>
      <c r="V62" s="2"/>
      <c r="W62" s="2"/>
      <c r="X62" s="2"/>
      <c r="Y62" s="2"/>
      <c r="Z62" s="2"/>
    </row>
    <row r="63" spans="1:26" ht="12.75" customHeight="1">
      <c r="A63" s="80"/>
      <c r="B63" s="80"/>
      <c r="C63" s="80"/>
      <c r="D63" s="81"/>
      <c r="E63" s="81"/>
      <c r="F63" s="81"/>
      <c r="G63" s="81"/>
      <c r="H63" s="81"/>
      <c r="I63" s="81"/>
      <c r="J63" s="81"/>
      <c r="K63" s="81"/>
      <c r="L63" s="81"/>
      <c r="M63" s="81"/>
      <c r="N63" s="2"/>
      <c r="O63" s="2"/>
      <c r="P63" s="2"/>
      <c r="Q63" s="2"/>
      <c r="R63" s="2"/>
      <c r="S63" s="2"/>
      <c r="T63" s="2"/>
      <c r="U63" s="2"/>
      <c r="V63" s="2"/>
      <c r="W63" s="2"/>
      <c r="X63" s="2"/>
      <c r="Y63" s="2"/>
      <c r="Z63" s="2"/>
    </row>
    <row r="64" spans="1:26" ht="12.75" customHeight="1">
      <c r="A64" s="80"/>
      <c r="B64" s="80"/>
      <c r="C64" s="80"/>
      <c r="D64" s="81"/>
      <c r="E64" s="81"/>
      <c r="F64" s="81"/>
      <c r="G64" s="81"/>
      <c r="H64" s="81"/>
      <c r="I64" s="81"/>
      <c r="J64" s="81"/>
      <c r="K64" s="81"/>
      <c r="L64" s="81"/>
      <c r="M64" s="81"/>
      <c r="N64" s="2"/>
      <c r="O64" s="2"/>
      <c r="P64" s="2"/>
      <c r="Q64" s="2"/>
      <c r="R64" s="2"/>
      <c r="S64" s="2"/>
      <c r="T64" s="2"/>
      <c r="U64" s="2"/>
      <c r="V64" s="2"/>
      <c r="W64" s="2"/>
      <c r="X64" s="2"/>
      <c r="Y64" s="2"/>
      <c r="Z64" s="2"/>
    </row>
    <row r="65" spans="1:26" ht="12.75" customHeight="1">
      <c r="A65" s="80"/>
      <c r="B65" s="80"/>
      <c r="C65" s="80"/>
      <c r="D65" s="81"/>
      <c r="E65" s="81"/>
      <c r="F65" s="81"/>
      <c r="G65" s="81"/>
      <c r="H65" s="81"/>
      <c r="I65" s="81"/>
      <c r="J65" s="81"/>
      <c r="K65" s="81"/>
      <c r="L65" s="81"/>
      <c r="M65" s="81"/>
      <c r="N65" s="2"/>
      <c r="O65" s="2"/>
      <c r="P65" s="2"/>
      <c r="Q65" s="2"/>
      <c r="R65" s="2"/>
      <c r="S65" s="2"/>
      <c r="T65" s="2"/>
      <c r="U65" s="2"/>
      <c r="V65" s="2"/>
      <c r="W65" s="2"/>
      <c r="X65" s="2"/>
      <c r="Y65" s="2"/>
      <c r="Z65" s="2"/>
    </row>
    <row r="66" spans="1:26" ht="12.75" customHeight="1">
      <c r="A66" s="80"/>
      <c r="B66" s="80"/>
      <c r="C66" s="80"/>
      <c r="D66" s="81"/>
      <c r="E66" s="81"/>
      <c r="F66" s="81"/>
      <c r="G66" s="81"/>
      <c r="H66" s="81"/>
      <c r="I66" s="81"/>
      <c r="J66" s="81"/>
      <c r="K66" s="81"/>
      <c r="L66" s="81"/>
      <c r="M66" s="81"/>
      <c r="N66" s="2"/>
      <c r="O66" s="2"/>
      <c r="P66" s="2"/>
      <c r="Q66" s="2"/>
      <c r="R66" s="2"/>
      <c r="S66" s="2"/>
      <c r="T66" s="2"/>
      <c r="U66" s="2"/>
      <c r="V66" s="2"/>
      <c r="W66" s="2"/>
      <c r="X66" s="2"/>
      <c r="Y66" s="2"/>
      <c r="Z66" s="2"/>
    </row>
    <row r="67" spans="1:26" ht="12.75" customHeight="1">
      <c r="A67" s="80"/>
      <c r="B67" s="80"/>
      <c r="C67" s="80"/>
      <c r="D67" s="81"/>
      <c r="E67" s="81"/>
      <c r="F67" s="81"/>
      <c r="G67" s="81"/>
      <c r="H67" s="81"/>
      <c r="I67" s="81"/>
      <c r="J67" s="81"/>
      <c r="K67" s="81"/>
      <c r="L67" s="81"/>
      <c r="M67" s="81"/>
      <c r="N67" s="2"/>
      <c r="O67" s="2"/>
      <c r="P67" s="2"/>
      <c r="Q67" s="2"/>
      <c r="R67" s="2"/>
      <c r="S67" s="2"/>
      <c r="T67" s="2"/>
      <c r="U67" s="2"/>
      <c r="V67" s="2"/>
      <c r="W67" s="2"/>
      <c r="X67" s="2"/>
      <c r="Y67" s="2"/>
      <c r="Z67" s="2"/>
    </row>
    <row r="68" spans="1:26" ht="12.75" customHeight="1">
      <c r="A68" s="80"/>
      <c r="B68" s="80"/>
      <c r="C68" s="80"/>
      <c r="D68" s="81"/>
      <c r="E68" s="81"/>
      <c r="F68" s="81"/>
      <c r="G68" s="81"/>
      <c r="H68" s="81"/>
      <c r="I68" s="81"/>
      <c r="J68" s="81"/>
      <c r="K68" s="81"/>
      <c r="L68" s="81"/>
      <c r="M68" s="81"/>
      <c r="N68" s="2"/>
      <c r="O68" s="2"/>
      <c r="P68" s="2"/>
      <c r="Q68" s="2"/>
      <c r="R68" s="2"/>
      <c r="S68" s="2"/>
      <c r="T68" s="2"/>
      <c r="U68" s="2"/>
      <c r="V68" s="2"/>
      <c r="W68" s="2"/>
      <c r="X68" s="2"/>
      <c r="Y68" s="2"/>
      <c r="Z68" s="2"/>
    </row>
    <row r="69" spans="1:26" ht="12.75" customHeight="1">
      <c r="A69" s="80"/>
      <c r="B69" s="80"/>
      <c r="C69" s="80"/>
      <c r="D69" s="81"/>
      <c r="E69" s="81"/>
      <c r="F69" s="81"/>
      <c r="G69" s="81"/>
      <c r="H69" s="81"/>
      <c r="I69" s="81"/>
      <c r="J69" s="81"/>
      <c r="K69" s="81"/>
      <c r="L69" s="81"/>
      <c r="M69" s="81"/>
      <c r="N69" s="2"/>
      <c r="O69" s="2"/>
      <c r="P69" s="2"/>
      <c r="Q69" s="2"/>
      <c r="R69" s="2"/>
      <c r="S69" s="2"/>
      <c r="T69" s="2"/>
      <c r="U69" s="2"/>
      <c r="V69" s="2"/>
      <c r="W69" s="2"/>
      <c r="X69" s="2"/>
      <c r="Y69" s="2"/>
      <c r="Z69" s="2"/>
    </row>
    <row r="70" spans="1:26" ht="12.75" customHeight="1">
      <c r="A70" s="80"/>
      <c r="B70" s="80"/>
      <c r="C70" s="80"/>
      <c r="D70" s="81"/>
      <c r="E70" s="81"/>
      <c r="F70" s="81"/>
      <c r="G70" s="81"/>
      <c r="H70" s="81"/>
      <c r="I70" s="81"/>
      <c r="J70" s="81"/>
      <c r="K70" s="81"/>
      <c r="L70" s="81"/>
      <c r="M70" s="81"/>
      <c r="N70" s="2"/>
      <c r="O70" s="2"/>
      <c r="P70" s="2"/>
      <c r="Q70" s="2"/>
      <c r="R70" s="2"/>
      <c r="S70" s="2"/>
      <c r="T70" s="2"/>
      <c r="U70" s="2"/>
      <c r="V70" s="2"/>
      <c r="W70" s="2"/>
      <c r="X70" s="2"/>
      <c r="Y70" s="2"/>
      <c r="Z70" s="2"/>
    </row>
    <row r="71" spans="1:26" ht="12.75" customHeight="1">
      <c r="A71" s="80" t="s">
        <v>94</v>
      </c>
      <c r="B71" s="80"/>
      <c r="C71" s="80"/>
      <c r="D71" s="81"/>
      <c r="E71" s="81"/>
      <c r="F71" s="81"/>
      <c r="G71" s="81"/>
      <c r="H71" s="81"/>
      <c r="I71" s="81"/>
      <c r="J71" s="81"/>
      <c r="K71" s="81"/>
      <c r="L71" s="81"/>
      <c r="M71" s="81"/>
      <c r="N71" s="2"/>
      <c r="O71" s="2"/>
      <c r="P71" s="2"/>
      <c r="Q71" s="2"/>
      <c r="R71" s="2"/>
      <c r="S71" s="2"/>
      <c r="T71" s="2"/>
      <c r="U71" s="2"/>
      <c r="V71" s="2"/>
      <c r="W71" s="2"/>
      <c r="X71" s="2"/>
      <c r="Y71" s="2"/>
      <c r="Z71" s="2"/>
    </row>
    <row r="72" spans="1:26" ht="12.75" customHeight="1">
      <c r="A72" s="80" t="s">
        <v>135</v>
      </c>
      <c r="B72" s="80"/>
      <c r="C72" s="80"/>
      <c r="D72" s="81"/>
      <c r="E72" s="81"/>
      <c r="F72" s="81"/>
      <c r="G72" s="81"/>
      <c r="H72" s="81"/>
      <c r="I72" s="81"/>
      <c r="J72" s="81"/>
      <c r="K72" s="81"/>
      <c r="L72" s="81"/>
      <c r="M72" s="81"/>
      <c r="N72" s="2"/>
      <c r="O72" s="2"/>
      <c r="P72" s="2"/>
      <c r="Q72" s="2"/>
      <c r="R72" s="2"/>
      <c r="S72" s="2"/>
      <c r="T72" s="2"/>
      <c r="U72" s="2"/>
      <c r="V72" s="2"/>
      <c r="W72" s="2"/>
      <c r="X72" s="2"/>
      <c r="Y72" s="2"/>
      <c r="Z72" s="2"/>
    </row>
    <row r="73" spans="1:26" ht="12.75" customHeight="1">
      <c r="A73" s="80" t="s">
        <v>101</v>
      </c>
      <c r="B73" s="80"/>
      <c r="C73" s="80"/>
      <c r="D73" s="81"/>
      <c r="E73" s="81"/>
      <c r="F73" s="81"/>
      <c r="G73" s="81"/>
      <c r="H73" s="81"/>
      <c r="I73" s="81"/>
      <c r="J73" s="81"/>
      <c r="K73" s="81"/>
      <c r="L73" s="81"/>
      <c r="M73" s="81"/>
      <c r="N73" s="2"/>
      <c r="O73" s="2"/>
      <c r="P73" s="2"/>
      <c r="Q73" s="2"/>
      <c r="R73" s="2"/>
      <c r="S73" s="2"/>
      <c r="T73" s="2"/>
      <c r="U73" s="2"/>
      <c r="V73" s="2"/>
      <c r="W73" s="2"/>
      <c r="X73" s="2"/>
      <c r="Y73" s="2"/>
      <c r="Z73" s="2"/>
    </row>
    <row r="74" spans="1:26" ht="12.75" customHeight="1">
      <c r="A74" s="80" t="s">
        <v>136</v>
      </c>
      <c r="B74" s="80"/>
      <c r="C74" s="80"/>
      <c r="D74" s="81"/>
      <c r="E74" s="81"/>
      <c r="F74" s="81"/>
      <c r="G74" s="81"/>
      <c r="H74" s="81"/>
      <c r="I74" s="81"/>
      <c r="J74" s="81"/>
      <c r="K74" s="81"/>
      <c r="L74" s="81"/>
      <c r="M74" s="81"/>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5.75" customHeight="1">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5">
    <mergeCell ref="D46:I46"/>
    <mergeCell ref="K46:L46"/>
    <mergeCell ref="A47:L47"/>
    <mergeCell ref="A48:M48"/>
    <mergeCell ref="G52:J52"/>
    <mergeCell ref="G49:J49"/>
    <mergeCell ref="L49:M49"/>
    <mergeCell ref="G50:J50"/>
    <mergeCell ref="L50:M50"/>
    <mergeCell ref="G51:J51"/>
    <mergeCell ref="L51:M51"/>
    <mergeCell ref="L52:M52"/>
    <mergeCell ref="A40:L40"/>
    <mergeCell ref="A41:L42"/>
    <mergeCell ref="A43:C44"/>
    <mergeCell ref="A45:C45"/>
    <mergeCell ref="D45:I45"/>
    <mergeCell ref="K45:L45"/>
    <mergeCell ref="A25:L25"/>
    <mergeCell ref="A26:C26"/>
    <mergeCell ref="D26:L26"/>
    <mergeCell ref="A27:C27"/>
    <mergeCell ref="D27:I27"/>
    <mergeCell ref="K27:L27"/>
    <mergeCell ref="A54:C57"/>
    <mergeCell ref="A58:C58"/>
    <mergeCell ref="D58:J58"/>
    <mergeCell ref="K58:M58"/>
    <mergeCell ref="A52:C52"/>
    <mergeCell ref="D52:F52"/>
    <mergeCell ref="A53:C53"/>
    <mergeCell ref="D53:F53"/>
    <mergeCell ref="D54:J57"/>
    <mergeCell ref="K54:K57"/>
    <mergeCell ref="L54:M57"/>
    <mergeCell ref="G53:J53"/>
    <mergeCell ref="L53:M53"/>
    <mergeCell ref="A49:C49"/>
    <mergeCell ref="D49:F49"/>
    <mergeCell ref="A50:C50"/>
    <mergeCell ref="D50:F50"/>
    <mergeCell ref="A51:C51"/>
    <mergeCell ref="D51:F51"/>
    <mergeCell ref="A28:C29"/>
    <mergeCell ref="D29:E29"/>
    <mergeCell ref="F29:J29"/>
    <mergeCell ref="K29:L29"/>
    <mergeCell ref="A46:C46"/>
    <mergeCell ref="D28:E28"/>
    <mergeCell ref="F28:J28"/>
    <mergeCell ref="K28:L28"/>
    <mergeCell ref="D43:E44"/>
    <mergeCell ref="F43:I44"/>
    <mergeCell ref="J43:J44"/>
    <mergeCell ref="K43:L44"/>
    <mergeCell ref="A31:L31"/>
    <mergeCell ref="A32:E32"/>
    <mergeCell ref="F32:L33"/>
    <mergeCell ref="F34:L39"/>
    <mergeCell ref="D15:L15"/>
    <mergeCell ref="A12:C12"/>
    <mergeCell ref="D12:L12"/>
    <mergeCell ref="A13:C13"/>
    <mergeCell ref="D13:I13"/>
    <mergeCell ref="A14:C14"/>
    <mergeCell ref="D14:E14"/>
    <mergeCell ref="A15:C16"/>
    <mergeCell ref="Q10:X10"/>
    <mergeCell ref="A11:C11"/>
    <mergeCell ref="D11:L11"/>
    <mergeCell ref="Q11:Q12"/>
    <mergeCell ref="S11:W11"/>
    <mergeCell ref="A23:L23"/>
    <mergeCell ref="A24:L24"/>
    <mergeCell ref="D8:I8"/>
    <mergeCell ref="K8:L8"/>
    <mergeCell ref="A1:L3"/>
    <mergeCell ref="A4:L4"/>
    <mergeCell ref="A5:L5"/>
    <mergeCell ref="A6:L6"/>
    <mergeCell ref="A7:C7"/>
    <mergeCell ref="D7:L7"/>
    <mergeCell ref="A8:C8"/>
    <mergeCell ref="A9:L9"/>
    <mergeCell ref="A10:L10"/>
    <mergeCell ref="K13:L13"/>
    <mergeCell ref="K14:L14"/>
    <mergeCell ref="F14:I14"/>
    <mergeCell ref="K16:L16"/>
    <mergeCell ref="D17:L17"/>
    <mergeCell ref="D16:E16"/>
    <mergeCell ref="F16:I16"/>
    <mergeCell ref="A17:C22"/>
    <mergeCell ref="I18:L22"/>
    <mergeCell ref="D20:H22"/>
  </mergeCells>
  <dataValidations count="6">
    <dataValidation type="list" allowBlank="1" showInputMessage="1" showErrorMessage="1" prompt=" - " sqref="D50:D53" xr:uid="{00000000-0002-0000-0A00-000000000000}">
      <formula1>$A$72:$A$75</formula1>
    </dataValidation>
    <dataValidation type="list" allowBlank="1" showInputMessage="1" showErrorMessage="1" prompt=" - " sqref="D8" xr:uid="{00000000-0002-0000-0A00-000001000000}">
      <formula1>$A$133:$A$135</formula1>
    </dataValidation>
    <dataValidation type="list" allowBlank="1" showInputMessage="1" showErrorMessage="1" prompt=" - " sqref="K8" xr:uid="{00000000-0002-0000-0A00-000002000000}">
      <formula1>$B$115:$B$127</formula1>
    </dataValidation>
    <dataValidation type="list" allowBlank="1" showInputMessage="1" showErrorMessage="1" prompt=" - " sqref="D13" xr:uid="{00000000-0002-0000-0A00-000003000000}">
      <formula1>$A$119:$A$126</formula1>
    </dataValidation>
    <dataValidation type="list" allowBlank="1" showInputMessage="1" showErrorMessage="1" prompt=" - " sqref="D7" xr:uid="{00000000-0002-0000-0A00-000004000000}">
      <formula1>$A$143:$A$147</formula1>
    </dataValidation>
    <dataValidation type="list" allowBlank="1" showInputMessage="1" showErrorMessage="1" prompt=" - " sqref="D12" xr:uid="{00000000-0002-0000-0A00-000005000000}">
      <formula1>$A$108:$A$113</formula1>
    </dataValidation>
  </dataValidations>
  <hyperlinks>
    <hyperlink ref="A41" r:id="rId1" location="gid=811818188" xr:uid="{00000000-0004-0000-0A00-000000000000}"/>
  </hyperlinks>
  <pageMargins left="0.7" right="0.7" top="0.75" bottom="0.75" header="0" footer="0"/>
  <pageSetup orientation="landscape"/>
  <headerFooter>
    <oddFooter>&amp;LV5-20-05-2022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C0C0"/>
  </sheetPr>
  <dimension ref="A1:Z1000"/>
  <sheetViews>
    <sheetView workbookViewId="0"/>
  </sheetViews>
  <sheetFormatPr baseColWidth="10" defaultColWidth="12.5703125" defaultRowHeight="15" customHeight="1"/>
  <cols>
    <col min="1" max="2" width="12.42578125" customWidth="1"/>
    <col min="3" max="4" width="12.85546875" customWidth="1"/>
    <col min="5" max="5" width="14" customWidth="1"/>
    <col min="6" max="6" width="8" customWidth="1"/>
    <col min="7" max="7" width="8.7109375" customWidth="1"/>
    <col min="8" max="8" width="9" customWidth="1"/>
    <col min="9" max="9" width="9.42578125" customWidth="1"/>
    <col min="10" max="10" width="23.42578125" customWidth="1"/>
    <col min="11" max="11" width="18.42578125" customWidth="1"/>
    <col min="12" max="12" width="29.85546875" customWidth="1"/>
    <col min="13" max="13" width="11.42578125" customWidth="1"/>
    <col min="14" max="16" width="10.7109375" hidden="1" customWidth="1"/>
    <col min="17" max="24" width="10" customWidth="1"/>
    <col min="25" max="25" width="11.42578125" customWidth="1"/>
    <col min="26" max="26" width="10" customWidth="1"/>
  </cols>
  <sheetData>
    <row r="1" spans="1:26" ht="23.25" customHeight="1">
      <c r="A1" s="769"/>
      <c r="B1" s="770"/>
      <c r="C1" s="770"/>
      <c r="D1" s="770"/>
      <c r="E1" s="770"/>
      <c r="F1" s="770"/>
      <c r="G1" s="770"/>
      <c r="H1" s="770"/>
      <c r="I1" s="770"/>
      <c r="J1" s="770"/>
      <c r="K1" s="770"/>
      <c r="L1" s="771"/>
      <c r="M1" s="2"/>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1"/>
      <c r="M2" s="2"/>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5"/>
      <c r="M3" s="2"/>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8"/>
      <c r="M4" s="2"/>
      <c r="N4" s="2"/>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7"/>
      <c r="M5" s="2"/>
      <c r="N5" s="2"/>
      <c r="O5" s="2"/>
      <c r="P5" s="2"/>
      <c r="Q5" s="2"/>
      <c r="R5" s="2"/>
      <c r="S5" s="2"/>
      <c r="T5" s="2"/>
      <c r="U5" s="2"/>
      <c r="V5" s="2"/>
      <c r="W5" s="2"/>
      <c r="X5" s="2"/>
      <c r="Y5" s="2"/>
      <c r="Z5" s="2"/>
    </row>
    <row r="6" spans="1:26" ht="24" customHeight="1">
      <c r="A6" s="780" t="s">
        <v>333</v>
      </c>
      <c r="B6" s="781"/>
      <c r="C6" s="781"/>
      <c r="D6" s="781"/>
      <c r="E6" s="781"/>
      <c r="F6" s="781"/>
      <c r="G6" s="781"/>
      <c r="H6" s="781"/>
      <c r="I6" s="781"/>
      <c r="J6" s="781"/>
      <c r="K6" s="781"/>
      <c r="L6" s="782"/>
      <c r="M6" s="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7"/>
      <c r="M7" s="2"/>
      <c r="N7" s="2"/>
      <c r="O7" s="2"/>
      <c r="P7" s="2"/>
      <c r="Q7" s="2"/>
      <c r="R7" s="2"/>
      <c r="S7" s="2"/>
      <c r="T7" s="2"/>
      <c r="U7" s="2"/>
      <c r="V7" s="2"/>
      <c r="W7" s="2"/>
      <c r="X7" s="2"/>
      <c r="Y7" s="2"/>
      <c r="Z7" s="2"/>
    </row>
    <row r="8" spans="1:26" ht="34.5" customHeight="1">
      <c r="A8" s="788" t="s">
        <v>4</v>
      </c>
      <c r="B8" s="766"/>
      <c r="C8" s="789"/>
      <c r="D8" s="765" t="s">
        <v>5</v>
      </c>
      <c r="E8" s="766"/>
      <c r="F8" s="766"/>
      <c r="G8" s="766"/>
      <c r="H8" s="766"/>
      <c r="I8" s="767"/>
      <c r="J8" s="3" t="s">
        <v>6</v>
      </c>
      <c r="K8" s="768" t="s">
        <v>200</v>
      </c>
      <c r="L8" s="767"/>
      <c r="M8" s="2"/>
      <c r="N8" s="2"/>
      <c r="O8" s="2"/>
      <c r="P8" s="2"/>
      <c r="Q8" s="2"/>
      <c r="R8" s="2"/>
      <c r="S8" s="2"/>
      <c r="T8" s="2"/>
      <c r="U8" s="2"/>
      <c r="V8" s="2"/>
      <c r="W8" s="2"/>
      <c r="X8" s="2"/>
      <c r="Y8" s="2"/>
      <c r="Z8" s="2"/>
    </row>
    <row r="9" spans="1:26" ht="16.5" customHeight="1">
      <c r="A9" s="955"/>
      <c r="B9" s="791"/>
      <c r="C9" s="791"/>
      <c r="D9" s="791"/>
      <c r="E9" s="791"/>
      <c r="F9" s="791"/>
      <c r="G9" s="791"/>
      <c r="H9" s="791"/>
      <c r="I9" s="791"/>
      <c r="J9" s="791"/>
      <c r="K9" s="791"/>
      <c r="L9" s="792"/>
      <c r="M9" s="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5"/>
      <c r="M10" s="2"/>
      <c r="N10" s="2"/>
      <c r="O10" s="2"/>
      <c r="P10" s="2"/>
      <c r="Q10" s="796" t="s">
        <v>9</v>
      </c>
      <c r="R10" s="777"/>
      <c r="S10" s="777"/>
      <c r="T10" s="777"/>
      <c r="U10" s="777"/>
      <c r="V10" s="777"/>
      <c r="W10" s="777"/>
      <c r="X10" s="797"/>
      <c r="Y10" s="2"/>
      <c r="Z10" s="2"/>
    </row>
    <row r="11" spans="1:26" ht="27" customHeight="1">
      <c r="A11" s="783" t="s">
        <v>10</v>
      </c>
      <c r="B11" s="784"/>
      <c r="C11" s="785"/>
      <c r="D11" s="798" t="s">
        <v>352</v>
      </c>
      <c r="E11" s="784"/>
      <c r="F11" s="784"/>
      <c r="G11" s="784"/>
      <c r="H11" s="784"/>
      <c r="I11" s="784"/>
      <c r="J11" s="784"/>
      <c r="K11" s="784"/>
      <c r="L11" s="787"/>
      <c r="M11" s="4"/>
      <c r="N11" s="4"/>
      <c r="O11" s="4"/>
      <c r="P11" s="2"/>
      <c r="Q11" s="957" t="s">
        <v>12</v>
      </c>
      <c r="R11" s="137" t="s">
        <v>13</v>
      </c>
      <c r="S11" s="958" t="s">
        <v>14</v>
      </c>
      <c r="T11" s="777"/>
      <c r="U11" s="777"/>
      <c r="V11" s="777"/>
      <c r="W11" s="802"/>
      <c r="X11" s="138" t="s">
        <v>15</v>
      </c>
      <c r="Y11" s="4"/>
      <c r="Z11" s="4"/>
    </row>
    <row r="12" spans="1:26" ht="36.75" customHeight="1">
      <c r="A12" s="803" t="s">
        <v>16</v>
      </c>
      <c r="B12" s="777"/>
      <c r="C12" s="797"/>
      <c r="D12" s="804" t="s">
        <v>196</v>
      </c>
      <c r="E12" s="777"/>
      <c r="F12" s="777"/>
      <c r="G12" s="777"/>
      <c r="H12" s="777"/>
      <c r="I12" s="777"/>
      <c r="J12" s="777"/>
      <c r="K12" s="777"/>
      <c r="L12" s="778"/>
      <c r="M12" s="4"/>
      <c r="N12" s="4"/>
      <c r="O12" s="4"/>
      <c r="P12" s="2"/>
      <c r="Q12" s="800"/>
      <c r="R12" s="139" t="s">
        <v>18</v>
      </c>
      <c r="S12" s="140" t="s">
        <v>19</v>
      </c>
      <c r="T12" s="140" t="s">
        <v>20</v>
      </c>
      <c r="U12" s="140" t="s">
        <v>21</v>
      </c>
      <c r="V12" s="140" t="s">
        <v>22</v>
      </c>
      <c r="W12" s="141" t="s">
        <v>23</v>
      </c>
      <c r="X12" s="142"/>
      <c r="Y12" s="4"/>
      <c r="Z12" s="4"/>
    </row>
    <row r="13" spans="1:26" ht="115.5" customHeight="1">
      <c r="A13" s="803" t="s">
        <v>24</v>
      </c>
      <c r="B13" s="777"/>
      <c r="C13" s="797"/>
      <c r="D13" s="805" t="s">
        <v>207</v>
      </c>
      <c r="E13" s="777"/>
      <c r="F13" s="777"/>
      <c r="G13" s="777"/>
      <c r="H13" s="777"/>
      <c r="I13" s="797"/>
      <c r="J13" s="11" t="s">
        <v>25</v>
      </c>
      <c r="K13" s="806" t="s">
        <v>353</v>
      </c>
      <c r="L13" s="778"/>
      <c r="M13" s="4"/>
      <c r="N13" s="4"/>
      <c r="O13" s="4"/>
      <c r="P13" s="4"/>
      <c r="Q13" s="143" t="s">
        <v>27</v>
      </c>
      <c r="R13" s="13"/>
      <c r="S13" s="14" t="s">
        <v>28</v>
      </c>
      <c r="T13" s="15"/>
      <c r="U13" s="16"/>
      <c r="V13" s="16"/>
      <c r="W13" s="16"/>
      <c r="X13" s="143" t="s">
        <v>29</v>
      </c>
      <c r="Y13" s="4"/>
      <c r="Z13" s="4"/>
    </row>
    <row r="14" spans="1:26" ht="34.5" customHeight="1">
      <c r="A14" s="803" t="s">
        <v>30</v>
      </c>
      <c r="B14" s="777"/>
      <c r="C14" s="797"/>
      <c r="D14" s="812" t="s">
        <v>108</v>
      </c>
      <c r="E14" s="797"/>
      <c r="F14" s="874" t="s">
        <v>109</v>
      </c>
      <c r="G14" s="777"/>
      <c r="H14" s="777"/>
      <c r="I14" s="797"/>
      <c r="J14" s="63" t="s">
        <v>110</v>
      </c>
      <c r="K14" s="873" t="s">
        <v>111</v>
      </c>
      <c r="L14" s="778"/>
      <c r="M14" s="4"/>
      <c r="N14" s="4"/>
      <c r="O14" s="4"/>
      <c r="P14" s="4"/>
      <c r="Q14" s="145" t="s">
        <v>32</v>
      </c>
      <c r="R14" s="16"/>
      <c r="S14" s="18"/>
      <c r="T14" s="19" t="s">
        <v>28</v>
      </c>
      <c r="U14" s="16"/>
      <c r="V14" s="16"/>
      <c r="W14" s="16"/>
      <c r="X14" s="145" t="s">
        <v>29</v>
      </c>
      <c r="Y14" s="4"/>
      <c r="Z14" s="4"/>
    </row>
    <row r="15" spans="1:26" ht="24.75" customHeight="1">
      <c r="A15" s="959" t="s">
        <v>33</v>
      </c>
      <c r="B15" s="809"/>
      <c r="C15" s="810"/>
      <c r="D15" s="828"/>
      <c r="E15" s="777"/>
      <c r="F15" s="777"/>
      <c r="G15" s="777"/>
      <c r="H15" s="777"/>
      <c r="I15" s="777"/>
      <c r="J15" s="777"/>
      <c r="K15" s="777"/>
      <c r="L15" s="778"/>
      <c r="M15" s="4"/>
      <c r="N15" s="4"/>
      <c r="O15" s="4"/>
      <c r="P15" s="4"/>
      <c r="Q15" s="145" t="s">
        <v>34</v>
      </c>
      <c r="R15" s="16"/>
      <c r="S15" s="16"/>
      <c r="T15" s="19" t="s">
        <v>28</v>
      </c>
      <c r="U15" s="19" t="s">
        <v>28</v>
      </c>
      <c r="V15" s="16"/>
      <c r="W15" s="16"/>
      <c r="X15" s="145" t="s">
        <v>34</v>
      </c>
      <c r="Y15" s="4"/>
      <c r="Z15" s="4"/>
    </row>
    <row r="16" spans="1:26" ht="36.75" customHeight="1">
      <c r="A16" s="773"/>
      <c r="B16" s="774"/>
      <c r="C16" s="811"/>
      <c r="D16" s="968" t="s">
        <v>35</v>
      </c>
      <c r="E16" s="797"/>
      <c r="F16" s="871" t="s">
        <v>36</v>
      </c>
      <c r="G16" s="777"/>
      <c r="H16" s="777"/>
      <c r="I16" s="797"/>
      <c r="J16" s="203" t="s">
        <v>37</v>
      </c>
      <c r="K16" s="967" t="s">
        <v>38</v>
      </c>
      <c r="L16" s="778"/>
      <c r="M16" s="4"/>
      <c r="N16" s="4"/>
      <c r="O16" s="4"/>
      <c r="P16" s="4"/>
      <c r="Q16" s="145" t="s">
        <v>39</v>
      </c>
      <c r="R16" s="16"/>
      <c r="S16" s="16"/>
      <c r="T16" s="16"/>
      <c r="U16" s="19" t="s">
        <v>28</v>
      </c>
      <c r="V16" s="19" t="s">
        <v>28</v>
      </c>
      <c r="W16" s="19" t="s">
        <v>28</v>
      </c>
      <c r="X16" s="145" t="s">
        <v>39</v>
      </c>
      <c r="Y16" s="4"/>
      <c r="Z16" s="4"/>
    </row>
    <row r="17" spans="1:26" ht="27" customHeight="1">
      <c r="A17" s="959" t="s">
        <v>40</v>
      </c>
      <c r="B17" s="809"/>
      <c r="C17" s="810"/>
      <c r="D17" s="1172" t="s">
        <v>354</v>
      </c>
      <c r="E17" s="777"/>
      <c r="F17" s="777"/>
      <c r="G17" s="777"/>
      <c r="H17" s="777"/>
      <c r="I17" s="777"/>
      <c r="J17" s="777"/>
      <c r="K17" s="777"/>
      <c r="L17" s="778"/>
      <c r="M17" s="4"/>
      <c r="N17" s="4"/>
      <c r="O17" s="4"/>
      <c r="P17" s="4"/>
      <c r="Q17" s="146" t="s">
        <v>42</v>
      </c>
      <c r="R17" s="24"/>
      <c r="S17" s="24"/>
      <c r="T17" s="24"/>
      <c r="U17" s="24"/>
      <c r="V17" s="25" t="s">
        <v>28</v>
      </c>
      <c r="W17" s="26" t="s">
        <v>28</v>
      </c>
      <c r="X17" s="146" t="s">
        <v>42</v>
      </c>
      <c r="Y17" s="4"/>
      <c r="Z17" s="4"/>
    </row>
    <row r="18" spans="1:26" ht="20.25" customHeight="1">
      <c r="A18" s="772"/>
      <c r="B18" s="770"/>
      <c r="C18" s="814"/>
      <c r="D18" s="319" t="s">
        <v>114</v>
      </c>
      <c r="E18" s="148">
        <v>2023</v>
      </c>
      <c r="F18" s="148">
        <v>2024</v>
      </c>
      <c r="G18" s="148">
        <v>2025</v>
      </c>
      <c r="H18" s="320">
        <v>2026</v>
      </c>
      <c r="I18" s="842" t="s">
        <v>354</v>
      </c>
      <c r="J18" s="809"/>
      <c r="K18" s="809"/>
      <c r="L18" s="810"/>
      <c r="M18" s="4"/>
      <c r="N18" s="4"/>
      <c r="O18" s="4"/>
      <c r="P18" s="2"/>
      <c r="Q18" s="2"/>
      <c r="R18" s="2"/>
      <c r="S18" s="2"/>
      <c r="T18" s="2"/>
      <c r="U18" s="2"/>
      <c r="V18" s="2"/>
      <c r="W18" s="2"/>
      <c r="X18" s="2"/>
      <c r="Y18" s="4"/>
      <c r="Z18" s="4"/>
    </row>
    <row r="19" spans="1:26" ht="20.25" customHeight="1">
      <c r="A19" s="772"/>
      <c r="B19" s="770"/>
      <c r="C19" s="814"/>
      <c r="D19" s="321" t="s">
        <v>45</v>
      </c>
      <c r="E19" s="322">
        <v>0</v>
      </c>
      <c r="F19" s="322">
        <v>0</v>
      </c>
      <c r="G19" s="150"/>
      <c r="H19" s="323"/>
      <c r="I19" s="821"/>
      <c r="J19" s="770"/>
      <c r="K19" s="770"/>
      <c r="L19" s="814"/>
      <c r="M19" s="2"/>
      <c r="N19" s="2"/>
      <c r="O19" s="2"/>
      <c r="P19" s="2"/>
      <c r="Q19" s="2"/>
      <c r="R19" s="2"/>
      <c r="S19" s="2"/>
      <c r="T19" s="2"/>
      <c r="U19" s="2"/>
      <c r="V19" s="2"/>
      <c r="W19" s="2"/>
      <c r="X19" s="38"/>
      <c r="Y19" s="2"/>
      <c r="Z19" s="2"/>
    </row>
    <row r="20" spans="1:26" ht="18.75" customHeight="1">
      <c r="A20" s="772"/>
      <c r="B20" s="770"/>
      <c r="C20" s="814"/>
      <c r="D20" s="1173"/>
      <c r="E20" s="847"/>
      <c r="F20" s="847"/>
      <c r="G20" s="847"/>
      <c r="H20" s="1174"/>
      <c r="I20" s="821"/>
      <c r="J20" s="770"/>
      <c r="K20" s="770"/>
      <c r="L20" s="814"/>
      <c r="M20" s="2"/>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814"/>
      <c r="M21" s="2"/>
      <c r="N21" s="2"/>
      <c r="O21" s="2"/>
      <c r="P21" s="2"/>
      <c r="Q21" s="2"/>
      <c r="R21" s="2"/>
      <c r="S21" s="2"/>
      <c r="T21" s="2"/>
      <c r="U21" s="2"/>
      <c r="V21" s="2"/>
      <c r="W21" s="2"/>
      <c r="X21" s="2"/>
      <c r="Y21" s="2"/>
      <c r="Z21" s="2"/>
    </row>
    <row r="22" spans="1:26" ht="13.5" customHeight="1">
      <c r="A22" s="815"/>
      <c r="B22" s="816"/>
      <c r="C22" s="817"/>
      <c r="D22" s="822"/>
      <c r="E22" s="816"/>
      <c r="F22" s="816"/>
      <c r="G22" s="816"/>
      <c r="H22" s="904"/>
      <c r="I22" s="836"/>
      <c r="J22" s="774"/>
      <c r="K22" s="774"/>
      <c r="L22" s="811"/>
      <c r="M22" s="2"/>
      <c r="N22" s="2"/>
      <c r="O22" s="2"/>
      <c r="P22" s="2"/>
      <c r="Q22" s="2"/>
      <c r="R22" s="2"/>
      <c r="S22" s="2"/>
      <c r="T22" s="2"/>
      <c r="U22" s="2"/>
      <c r="V22" s="2"/>
      <c r="W22" s="2"/>
      <c r="X22" s="2"/>
      <c r="Y22" s="2"/>
      <c r="Z22" s="2"/>
    </row>
    <row r="23" spans="1:26" ht="9" customHeight="1">
      <c r="A23" s="953"/>
      <c r="B23" s="794"/>
      <c r="C23" s="794"/>
      <c r="D23" s="794"/>
      <c r="E23" s="794"/>
      <c r="F23" s="794"/>
      <c r="G23" s="794"/>
      <c r="H23" s="794"/>
      <c r="I23" s="794"/>
      <c r="J23" s="794"/>
      <c r="K23" s="794"/>
      <c r="L23" s="795"/>
      <c r="M23" s="2"/>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5"/>
      <c r="M24" s="2"/>
      <c r="N24" s="2"/>
      <c r="O24" s="2"/>
      <c r="P24" s="2"/>
      <c r="Q24" s="2"/>
      <c r="R24" s="2"/>
      <c r="S24" s="2"/>
      <c r="T24" s="2"/>
      <c r="U24" s="2"/>
      <c r="V24" s="2"/>
      <c r="W24" s="2"/>
      <c r="X24" s="2"/>
      <c r="Y24" s="2"/>
      <c r="Z24" s="2"/>
    </row>
    <row r="25" spans="1:26" ht="33" customHeight="1">
      <c r="A25" s="872" t="s">
        <v>355</v>
      </c>
      <c r="B25" s="784"/>
      <c r="C25" s="784"/>
      <c r="D25" s="784"/>
      <c r="E25" s="784"/>
      <c r="F25" s="784"/>
      <c r="G25" s="784"/>
      <c r="H25" s="784"/>
      <c r="I25" s="784"/>
      <c r="J25" s="784"/>
      <c r="K25" s="784"/>
      <c r="L25" s="787"/>
      <c r="M25" s="2"/>
      <c r="N25" s="2"/>
      <c r="O25" s="2"/>
      <c r="P25" s="2"/>
      <c r="Q25" s="2"/>
      <c r="R25" s="2"/>
      <c r="S25" s="2"/>
      <c r="T25" s="2"/>
      <c r="U25" s="2"/>
      <c r="V25" s="2"/>
      <c r="W25" s="2"/>
      <c r="X25" s="2"/>
      <c r="Y25" s="2"/>
      <c r="Z25" s="2"/>
    </row>
    <row r="26" spans="1:26" ht="89.25" customHeight="1">
      <c r="A26" s="803" t="s">
        <v>48</v>
      </c>
      <c r="B26" s="777"/>
      <c r="C26" s="797"/>
      <c r="D26" s="889" t="s">
        <v>356</v>
      </c>
      <c r="E26" s="777"/>
      <c r="F26" s="777"/>
      <c r="G26" s="777"/>
      <c r="H26" s="777"/>
      <c r="I26" s="777"/>
      <c r="J26" s="777"/>
      <c r="K26" s="777"/>
      <c r="L26" s="778"/>
      <c r="M26" s="2"/>
      <c r="N26" s="2"/>
      <c r="O26" s="2"/>
      <c r="P26" s="2"/>
      <c r="Q26" s="2"/>
      <c r="R26" s="2"/>
      <c r="S26" s="2"/>
      <c r="T26" s="2"/>
      <c r="U26" s="2"/>
      <c r="V26" s="2"/>
      <c r="W26" s="2"/>
      <c r="X26" s="2"/>
      <c r="Y26" s="2"/>
      <c r="Z26" s="2"/>
    </row>
    <row r="27" spans="1:26" ht="48" customHeight="1">
      <c r="A27" s="803" t="s">
        <v>50</v>
      </c>
      <c r="B27" s="777"/>
      <c r="C27" s="797"/>
      <c r="D27" s="824" t="s">
        <v>253</v>
      </c>
      <c r="E27" s="809"/>
      <c r="F27" s="809"/>
      <c r="G27" s="809"/>
      <c r="H27" s="809"/>
      <c r="I27" s="810"/>
      <c r="J27" s="32" t="s">
        <v>52</v>
      </c>
      <c r="K27" s="824" t="s">
        <v>51</v>
      </c>
      <c r="L27" s="820"/>
      <c r="M27" s="4"/>
      <c r="N27" s="4"/>
      <c r="O27" s="4"/>
      <c r="P27" s="4"/>
      <c r="Q27" s="4"/>
      <c r="R27" s="4"/>
      <c r="S27" s="4"/>
      <c r="T27" s="4"/>
      <c r="U27" s="4"/>
      <c r="V27" s="4"/>
      <c r="W27" s="4"/>
      <c r="X27" s="4"/>
      <c r="Y27" s="4"/>
      <c r="Z27" s="4"/>
    </row>
    <row r="28" spans="1:26" ht="33.75" customHeight="1">
      <c r="A28" s="846" t="s">
        <v>53</v>
      </c>
      <c r="B28" s="847"/>
      <c r="C28" s="848"/>
      <c r="D28" s="849" t="s">
        <v>54</v>
      </c>
      <c r="E28" s="797"/>
      <c r="F28" s="849" t="s">
        <v>55</v>
      </c>
      <c r="G28" s="777"/>
      <c r="H28" s="777"/>
      <c r="I28" s="777"/>
      <c r="J28" s="797"/>
      <c r="K28" s="849" t="s">
        <v>56</v>
      </c>
      <c r="L28" s="778"/>
      <c r="M28" s="4"/>
      <c r="N28" s="4"/>
      <c r="O28" s="4"/>
      <c r="P28" s="4"/>
      <c r="Q28" s="4"/>
      <c r="R28" s="4"/>
      <c r="S28" s="4"/>
      <c r="T28" s="4"/>
      <c r="U28" s="4"/>
      <c r="V28" s="4"/>
      <c r="W28" s="4"/>
      <c r="X28" s="4"/>
      <c r="Y28" s="4"/>
      <c r="Z28" s="4"/>
    </row>
    <row r="29" spans="1:26" ht="33.75" customHeight="1">
      <c r="A29" s="815"/>
      <c r="B29" s="816"/>
      <c r="C29" s="817"/>
      <c r="D29" s="1175" t="s">
        <v>357</v>
      </c>
      <c r="E29" s="789"/>
      <c r="F29" s="1176" t="s">
        <v>358</v>
      </c>
      <c r="G29" s="766"/>
      <c r="H29" s="766"/>
      <c r="I29" s="766"/>
      <c r="J29" s="789"/>
      <c r="K29" s="1177" t="s">
        <v>359</v>
      </c>
      <c r="L29" s="767"/>
      <c r="M29" s="2"/>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33"/>
      <c r="M30" s="2"/>
      <c r="N30" s="2"/>
      <c r="O30" s="2"/>
      <c r="P30" s="2"/>
      <c r="Q30" s="2"/>
      <c r="R30" s="2"/>
      <c r="S30" s="2"/>
      <c r="T30" s="2"/>
      <c r="U30" s="2"/>
      <c r="V30" s="2"/>
      <c r="W30" s="2"/>
      <c r="X30" s="2"/>
      <c r="Y30" s="2"/>
      <c r="Z30" s="2"/>
    </row>
    <row r="31" spans="1:26" ht="25.5" customHeight="1">
      <c r="A31" s="803" t="s">
        <v>60</v>
      </c>
      <c r="B31" s="777"/>
      <c r="C31" s="777"/>
      <c r="D31" s="777"/>
      <c r="E31" s="777"/>
      <c r="F31" s="777"/>
      <c r="G31" s="777"/>
      <c r="H31" s="777"/>
      <c r="I31" s="777"/>
      <c r="J31" s="777"/>
      <c r="K31" s="777"/>
      <c r="L31" s="778"/>
      <c r="M31" s="4"/>
      <c r="N31" s="4"/>
      <c r="O31" s="4"/>
      <c r="P31" s="4"/>
      <c r="Q31" s="4"/>
      <c r="R31" s="4"/>
      <c r="S31" s="4"/>
      <c r="T31" s="4"/>
      <c r="U31" s="4"/>
      <c r="V31" s="4"/>
      <c r="W31" s="4"/>
      <c r="X31" s="4"/>
      <c r="Y31" s="20"/>
      <c r="Z31" s="4"/>
    </row>
    <row r="32" spans="1:26" ht="22.5" customHeight="1">
      <c r="A32" s="803" t="s">
        <v>61</v>
      </c>
      <c r="B32" s="777"/>
      <c r="C32" s="777"/>
      <c r="D32" s="777"/>
      <c r="E32" s="797"/>
      <c r="F32" s="826" t="s">
        <v>62</v>
      </c>
      <c r="G32" s="809"/>
      <c r="H32" s="809"/>
      <c r="I32" s="809"/>
      <c r="J32" s="809"/>
      <c r="K32" s="809"/>
      <c r="L32" s="820"/>
      <c r="M32" s="2"/>
      <c r="N32" s="2"/>
      <c r="O32" s="2"/>
      <c r="P32" s="2"/>
      <c r="Q32" s="2"/>
      <c r="R32" s="2"/>
      <c r="S32" s="2"/>
      <c r="T32" s="2"/>
      <c r="U32" s="2"/>
      <c r="V32" s="2"/>
      <c r="W32" s="2"/>
      <c r="X32" s="2"/>
      <c r="Y32" s="2"/>
      <c r="Z32" s="2"/>
    </row>
    <row r="33" spans="1:26" ht="30" customHeight="1">
      <c r="A33" s="68" t="s">
        <v>121</v>
      </c>
      <c r="B33" s="151" t="s">
        <v>122</v>
      </c>
      <c r="C33" s="70" t="s">
        <v>65</v>
      </c>
      <c r="D33" s="70" t="s">
        <v>66</v>
      </c>
      <c r="E33" s="71" t="s">
        <v>68</v>
      </c>
      <c r="F33" s="827"/>
      <c r="G33" s="774"/>
      <c r="H33" s="774"/>
      <c r="I33" s="774"/>
      <c r="J33" s="774"/>
      <c r="K33" s="774"/>
      <c r="L33" s="775"/>
      <c r="M33" s="38"/>
      <c r="N33" s="38"/>
      <c r="O33" s="38"/>
      <c r="P33" s="38"/>
      <c r="Q33" s="38"/>
      <c r="R33" s="38"/>
      <c r="S33" s="38"/>
      <c r="T33" s="38"/>
      <c r="U33" s="38"/>
      <c r="V33" s="38"/>
      <c r="W33" s="38"/>
      <c r="X33" s="38"/>
      <c r="Y33" s="38"/>
      <c r="Z33" s="38"/>
    </row>
    <row r="34" spans="1:26" ht="52.5" customHeight="1">
      <c r="A34" s="45" t="s">
        <v>227</v>
      </c>
      <c r="B34" s="328">
        <v>0</v>
      </c>
      <c r="C34" s="155">
        <v>0</v>
      </c>
      <c r="D34" s="49">
        <v>216</v>
      </c>
      <c r="E34" s="329">
        <f t="shared" ref="E34:E37" si="0">C34/D34*100</f>
        <v>0</v>
      </c>
      <c r="F34" s="1182"/>
      <c r="G34" s="809"/>
      <c r="H34" s="809"/>
      <c r="I34" s="809"/>
      <c r="J34" s="809"/>
      <c r="K34" s="809"/>
      <c r="L34" s="820"/>
      <c r="M34" s="2"/>
      <c r="N34" s="2"/>
      <c r="O34" s="2"/>
      <c r="P34" s="2"/>
      <c r="Q34" s="2"/>
      <c r="R34" s="2"/>
      <c r="S34" s="2"/>
      <c r="T34" s="2"/>
      <c r="U34" s="2"/>
      <c r="V34" s="2"/>
      <c r="W34" s="2"/>
      <c r="X34" s="2"/>
      <c r="Y34" s="2"/>
      <c r="Z34" s="2"/>
    </row>
    <row r="35" spans="1:26" ht="52.5" customHeight="1">
      <c r="A35" s="45" t="s">
        <v>183</v>
      </c>
      <c r="B35" s="328">
        <v>0</v>
      </c>
      <c r="C35" s="155">
        <v>0</v>
      </c>
      <c r="D35" s="49">
        <v>164</v>
      </c>
      <c r="E35" s="329">
        <f t="shared" si="0"/>
        <v>0</v>
      </c>
      <c r="F35" s="770"/>
      <c r="G35" s="770"/>
      <c r="H35" s="770"/>
      <c r="I35" s="770"/>
      <c r="J35" s="770"/>
      <c r="K35" s="770"/>
      <c r="L35" s="771"/>
      <c r="M35" s="2"/>
      <c r="N35" s="2"/>
      <c r="O35" s="2"/>
      <c r="P35" s="160"/>
      <c r="Q35" s="160"/>
      <c r="R35" s="2"/>
      <c r="S35" s="2"/>
      <c r="T35" s="2"/>
      <c r="U35" s="2"/>
      <c r="V35" s="2"/>
      <c r="W35" s="2"/>
      <c r="X35" s="2"/>
      <c r="Y35" s="2"/>
      <c r="Z35" s="2"/>
    </row>
    <row r="36" spans="1:26" ht="52.5" customHeight="1">
      <c r="A36" s="165" t="s">
        <v>184</v>
      </c>
      <c r="B36" s="328">
        <v>0</v>
      </c>
      <c r="C36" s="155"/>
      <c r="D36" s="49"/>
      <c r="E36" s="163" t="e">
        <f t="shared" si="0"/>
        <v>#DIV/0!</v>
      </c>
      <c r="F36" s="770"/>
      <c r="G36" s="770"/>
      <c r="H36" s="770"/>
      <c r="I36" s="770"/>
      <c r="J36" s="770"/>
      <c r="K36" s="770"/>
      <c r="L36" s="771"/>
      <c r="M36" s="2"/>
      <c r="N36" s="2"/>
      <c r="O36" s="2"/>
      <c r="P36" s="2"/>
      <c r="Q36" s="2"/>
      <c r="R36" s="2"/>
      <c r="S36" s="2"/>
      <c r="T36" s="2"/>
      <c r="U36" s="2"/>
      <c r="V36" s="2"/>
      <c r="W36" s="2"/>
      <c r="X36" s="2"/>
      <c r="Y36" s="2"/>
      <c r="Z36" s="2"/>
    </row>
    <row r="37" spans="1:26" ht="52.5" customHeight="1">
      <c r="A37" s="165" t="s">
        <v>185</v>
      </c>
      <c r="B37" s="328">
        <v>0</v>
      </c>
      <c r="C37" s="155"/>
      <c r="D37" s="49"/>
      <c r="E37" s="163" t="e">
        <f t="shared" si="0"/>
        <v>#DIV/0!</v>
      </c>
      <c r="F37" s="770"/>
      <c r="G37" s="770"/>
      <c r="H37" s="770"/>
      <c r="I37" s="770"/>
      <c r="J37" s="770"/>
      <c r="K37" s="770"/>
      <c r="L37" s="771"/>
      <c r="M37" s="2"/>
      <c r="N37" s="2"/>
      <c r="O37" s="2"/>
      <c r="P37" s="2"/>
      <c r="Q37" s="2"/>
      <c r="R37" s="2"/>
      <c r="S37" s="2"/>
      <c r="T37" s="2"/>
      <c r="U37" s="2"/>
      <c r="V37" s="2"/>
      <c r="W37" s="2"/>
      <c r="X37" s="2"/>
      <c r="Y37" s="2"/>
      <c r="Z37" s="2"/>
    </row>
    <row r="38" spans="1:26" ht="37.5" customHeight="1">
      <c r="A38" s="45" t="s">
        <v>73</v>
      </c>
      <c r="B38" s="328">
        <f t="shared" ref="B38:D38" si="1">SUM(B34:B37)</f>
        <v>0</v>
      </c>
      <c r="C38" s="49">
        <f t="shared" si="1"/>
        <v>0</v>
      </c>
      <c r="D38" s="49">
        <f t="shared" si="1"/>
        <v>380</v>
      </c>
      <c r="E38" s="75" t="e">
        <f>AVERAGE(E34:E37)</f>
        <v>#DIV/0!</v>
      </c>
      <c r="F38" s="770"/>
      <c r="G38" s="770"/>
      <c r="H38" s="770"/>
      <c r="I38" s="770"/>
      <c r="J38" s="770"/>
      <c r="K38" s="770"/>
      <c r="L38" s="771"/>
      <c r="M38" s="2"/>
      <c r="N38" s="2"/>
      <c r="O38" s="2"/>
      <c r="P38" s="2"/>
      <c r="Q38" s="2"/>
      <c r="R38" s="2"/>
      <c r="S38" s="2"/>
      <c r="T38" s="2"/>
      <c r="U38" s="2"/>
      <c r="V38" s="2"/>
      <c r="W38" s="2"/>
      <c r="X38" s="2"/>
      <c r="Y38" s="2"/>
      <c r="Z38" s="2"/>
    </row>
    <row r="39" spans="1:26" ht="9" customHeight="1">
      <c r="A39" s="51"/>
      <c r="B39" s="2"/>
      <c r="C39" s="2"/>
      <c r="D39" s="2"/>
      <c r="E39" s="2"/>
      <c r="F39" s="774"/>
      <c r="G39" s="774"/>
      <c r="H39" s="774"/>
      <c r="I39" s="774"/>
      <c r="J39" s="774"/>
      <c r="K39" s="774"/>
      <c r="L39" s="775"/>
      <c r="M39" s="2"/>
      <c r="N39" s="2"/>
      <c r="O39" s="2"/>
      <c r="P39" s="2"/>
      <c r="Q39" s="2"/>
      <c r="R39" s="2"/>
      <c r="S39" s="2"/>
      <c r="T39" s="2"/>
      <c r="U39" s="2"/>
      <c r="V39" s="2"/>
      <c r="W39" s="2"/>
      <c r="X39" s="2"/>
      <c r="Y39" s="2"/>
      <c r="Z39" s="2"/>
    </row>
    <row r="40" spans="1:26" ht="36" customHeight="1">
      <c r="A40" s="803" t="s">
        <v>74</v>
      </c>
      <c r="B40" s="777"/>
      <c r="C40" s="777"/>
      <c r="D40" s="777"/>
      <c r="E40" s="777"/>
      <c r="F40" s="777"/>
      <c r="G40" s="777"/>
      <c r="H40" s="777"/>
      <c r="I40" s="777"/>
      <c r="J40" s="777"/>
      <c r="K40" s="777"/>
      <c r="L40" s="778"/>
      <c r="M40" s="2"/>
      <c r="N40" s="2"/>
      <c r="O40" s="2"/>
      <c r="P40" s="2"/>
      <c r="Q40" s="2"/>
      <c r="R40" s="2"/>
      <c r="S40" s="2"/>
      <c r="T40" s="2"/>
      <c r="U40" s="2"/>
      <c r="V40" s="2"/>
      <c r="W40" s="2"/>
      <c r="X40" s="2"/>
      <c r="Y40" s="2"/>
      <c r="Z40" s="2"/>
    </row>
    <row r="41" spans="1:26" ht="200.25" customHeight="1">
      <c r="A41" s="1183" t="s">
        <v>360</v>
      </c>
      <c r="B41" s="809"/>
      <c r="C41" s="809"/>
      <c r="D41" s="809"/>
      <c r="E41" s="809"/>
      <c r="F41" s="809"/>
      <c r="G41" s="809"/>
      <c r="H41" s="809"/>
      <c r="I41" s="809"/>
      <c r="J41" s="809"/>
      <c r="K41" s="809"/>
      <c r="L41" s="820"/>
      <c r="M41" s="2"/>
      <c r="N41" s="2"/>
      <c r="O41" s="2"/>
      <c r="P41" s="2"/>
      <c r="Q41" s="2"/>
      <c r="R41" s="2"/>
      <c r="S41" s="2"/>
      <c r="T41" s="2"/>
      <c r="U41" s="2"/>
      <c r="V41" s="2"/>
      <c r="W41" s="2"/>
      <c r="X41" s="2"/>
      <c r="Y41" s="2"/>
      <c r="Z41" s="2"/>
    </row>
    <row r="42" spans="1:26" ht="105.75" customHeight="1">
      <c r="A42" s="773"/>
      <c r="B42" s="774"/>
      <c r="C42" s="774"/>
      <c r="D42" s="774"/>
      <c r="E42" s="774"/>
      <c r="F42" s="774"/>
      <c r="G42" s="774"/>
      <c r="H42" s="774"/>
      <c r="I42" s="774"/>
      <c r="J42" s="774"/>
      <c r="K42" s="774"/>
      <c r="L42" s="775"/>
      <c r="M42" s="2"/>
      <c r="N42" s="2"/>
      <c r="O42" s="2"/>
      <c r="P42" s="2"/>
      <c r="Q42" s="2"/>
      <c r="R42" s="2"/>
      <c r="S42" s="2"/>
      <c r="T42" s="2"/>
      <c r="U42" s="2"/>
      <c r="V42" s="2"/>
      <c r="W42" s="2"/>
      <c r="X42" s="2"/>
      <c r="Y42" s="2"/>
      <c r="Z42" s="2"/>
    </row>
    <row r="43" spans="1:26" ht="31.5" customHeight="1">
      <c r="A43" s="864" t="s">
        <v>76</v>
      </c>
      <c r="B43" s="809"/>
      <c r="C43" s="810"/>
      <c r="D43" s="890" t="s">
        <v>77</v>
      </c>
      <c r="E43" s="810"/>
      <c r="F43" s="853" t="s">
        <v>78</v>
      </c>
      <c r="G43" s="809"/>
      <c r="H43" s="809"/>
      <c r="I43" s="810"/>
      <c r="J43" s="857" t="s">
        <v>79</v>
      </c>
      <c r="K43" s="1178" t="s">
        <v>346</v>
      </c>
      <c r="L43" s="820"/>
      <c r="M43" s="53"/>
      <c r="N43" s="54"/>
      <c r="O43" s="54"/>
      <c r="P43" s="54"/>
      <c r="Q43" s="54"/>
      <c r="R43" s="54"/>
      <c r="S43" s="54"/>
      <c r="T43" s="54"/>
      <c r="U43" s="54"/>
      <c r="V43" s="54"/>
      <c r="W43" s="54"/>
      <c r="X43" s="54"/>
      <c r="Y43" s="54"/>
      <c r="Z43" s="54"/>
    </row>
    <row r="44" spans="1:26" ht="31.5" customHeight="1">
      <c r="A44" s="773"/>
      <c r="B44" s="774"/>
      <c r="C44" s="811"/>
      <c r="D44" s="836"/>
      <c r="E44" s="811"/>
      <c r="F44" s="836"/>
      <c r="G44" s="774"/>
      <c r="H44" s="774"/>
      <c r="I44" s="811"/>
      <c r="J44" s="858"/>
      <c r="K44" s="836"/>
      <c r="L44" s="775"/>
      <c r="M44" s="53"/>
      <c r="N44" s="54"/>
      <c r="O44" s="54"/>
      <c r="P44" s="54"/>
      <c r="Q44" s="54"/>
      <c r="R44" s="54"/>
      <c r="S44" s="54"/>
      <c r="T44" s="54"/>
      <c r="U44" s="54"/>
      <c r="V44" s="54"/>
      <c r="W44" s="54"/>
      <c r="X44" s="54"/>
      <c r="Y44" s="54"/>
      <c r="Z44" s="54"/>
    </row>
    <row r="45" spans="1:26" ht="57" customHeight="1">
      <c r="A45" s="892" t="s">
        <v>81</v>
      </c>
      <c r="B45" s="777"/>
      <c r="C45" s="802"/>
      <c r="D45" s="1181" t="s">
        <v>347</v>
      </c>
      <c r="E45" s="777"/>
      <c r="F45" s="777"/>
      <c r="G45" s="777"/>
      <c r="H45" s="777"/>
      <c r="I45" s="797"/>
      <c r="J45" s="326" t="s">
        <v>83</v>
      </c>
      <c r="K45" s="1181" t="s">
        <v>348</v>
      </c>
      <c r="L45" s="797"/>
      <c r="M45" s="53"/>
      <c r="N45" s="54"/>
      <c r="O45" s="54"/>
      <c r="P45" s="54"/>
      <c r="Q45" s="54"/>
      <c r="R45" s="54"/>
      <c r="S45" s="54"/>
      <c r="T45" s="54"/>
      <c r="U45" s="54"/>
      <c r="V45" s="54"/>
      <c r="W45" s="54"/>
      <c r="X45" s="54"/>
      <c r="Y45" s="54"/>
      <c r="Z45" s="54"/>
    </row>
    <row r="46" spans="1:26" ht="57.75" customHeight="1">
      <c r="A46" s="876" t="s">
        <v>85</v>
      </c>
      <c r="B46" s="766"/>
      <c r="C46" s="877"/>
      <c r="D46" s="768" t="s">
        <v>349</v>
      </c>
      <c r="E46" s="766"/>
      <c r="F46" s="766"/>
      <c r="G46" s="766"/>
      <c r="H46" s="766"/>
      <c r="I46" s="789"/>
      <c r="J46" s="327" t="s">
        <v>86</v>
      </c>
      <c r="K46" s="1167">
        <v>45919</v>
      </c>
      <c r="L46" s="767"/>
      <c r="M46" s="4"/>
      <c r="N46" s="4"/>
      <c r="O46" s="4"/>
      <c r="P46" s="4"/>
      <c r="Q46" s="4"/>
      <c r="R46" s="4"/>
      <c r="S46" s="4"/>
      <c r="T46" s="4"/>
      <c r="U46" s="4"/>
      <c r="V46" s="4"/>
      <c r="W46" s="4"/>
      <c r="X46" s="4"/>
      <c r="Y46" s="4"/>
      <c r="Z46" s="4"/>
    </row>
    <row r="47" spans="1:26" ht="35.25" customHeight="1">
      <c r="A47" s="954" t="s">
        <v>191</v>
      </c>
      <c r="B47" s="766"/>
      <c r="C47" s="766"/>
      <c r="D47" s="766"/>
      <c r="E47" s="766"/>
      <c r="F47" s="766"/>
      <c r="G47" s="766"/>
      <c r="H47" s="766"/>
      <c r="I47" s="766"/>
      <c r="J47" s="766"/>
      <c r="K47" s="766"/>
      <c r="L47" s="767"/>
      <c r="M47" s="4"/>
      <c r="N47" s="4"/>
      <c r="O47" s="4"/>
      <c r="P47" s="4"/>
      <c r="Q47" s="4"/>
      <c r="R47" s="4"/>
      <c r="S47" s="4"/>
      <c r="T47" s="4"/>
      <c r="U47" s="4"/>
      <c r="V47" s="4"/>
      <c r="W47" s="4"/>
      <c r="X47" s="4"/>
      <c r="Y47" s="4"/>
      <c r="Z47" s="4"/>
    </row>
    <row r="48" spans="1:26" ht="30.75" customHeight="1">
      <c r="A48" s="863" t="s">
        <v>88</v>
      </c>
      <c r="B48" s="777"/>
      <c r="C48" s="777"/>
      <c r="D48" s="777"/>
      <c r="E48" s="777"/>
      <c r="F48" s="777"/>
      <c r="G48" s="777"/>
      <c r="H48" s="777"/>
      <c r="I48" s="777"/>
      <c r="J48" s="777"/>
      <c r="K48" s="777"/>
      <c r="L48" s="777"/>
      <c r="M48" s="778"/>
      <c r="N48" s="2"/>
      <c r="O48" s="2"/>
      <c r="P48" s="2"/>
      <c r="Q48" s="2"/>
      <c r="R48" s="2"/>
      <c r="S48" s="2"/>
      <c r="T48" s="2"/>
      <c r="U48" s="2"/>
      <c r="V48" s="2"/>
      <c r="W48" s="2"/>
      <c r="X48" s="2"/>
      <c r="Y48" s="2"/>
      <c r="Z48" s="2"/>
    </row>
    <row r="49" spans="1:26" ht="15.75" customHeight="1">
      <c r="A49" s="860" t="s">
        <v>89</v>
      </c>
      <c r="B49" s="777"/>
      <c r="C49" s="797"/>
      <c r="D49" s="861" t="s">
        <v>90</v>
      </c>
      <c r="E49" s="777"/>
      <c r="F49" s="797"/>
      <c r="G49" s="861" t="s">
        <v>91</v>
      </c>
      <c r="H49" s="777"/>
      <c r="I49" s="777"/>
      <c r="J49" s="797"/>
      <c r="K49" s="57" t="s">
        <v>192</v>
      </c>
      <c r="L49" s="861" t="s">
        <v>91</v>
      </c>
      <c r="M49" s="778"/>
      <c r="N49" s="2"/>
      <c r="O49" s="2"/>
      <c r="P49" s="2"/>
      <c r="Q49" s="2"/>
      <c r="R49" s="2"/>
      <c r="S49" s="2"/>
      <c r="T49" s="2"/>
      <c r="U49" s="2"/>
      <c r="V49" s="2"/>
      <c r="W49" s="2"/>
      <c r="X49" s="2"/>
      <c r="Y49" s="2"/>
      <c r="Z49" s="2"/>
    </row>
    <row r="50" spans="1:26" ht="85.5" customHeight="1">
      <c r="A50" s="878" t="s">
        <v>128</v>
      </c>
      <c r="B50" s="777"/>
      <c r="C50" s="797"/>
      <c r="D50" s="829" t="s">
        <v>94</v>
      </c>
      <c r="E50" s="777"/>
      <c r="F50" s="797"/>
      <c r="G50" s="830" t="s">
        <v>361</v>
      </c>
      <c r="H50" s="777"/>
      <c r="I50" s="777"/>
      <c r="J50" s="797"/>
      <c r="K50" s="78"/>
      <c r="L50" s="894"/>
      <c r="M50" s="778"/>
      <c r="N50" s="2"/>
      <c r="O50" s="2"/>
      <c r="P50" s="2"/>
      <c r="Q50" s="2"/>
      <c r="R50" s="2"/>
      <c r="S50" s="2"/>
      <c r="T50" s="2"/>
      <c r="U50" s="2"/>
      <c r="V50" s="2"/>
      <c r="W50" s="2"/>
      <c r="X50" s="2"/>
      <c r="Y50" s="2"/>
      <c r="Z50" s="2"/>
    </row>
    <row r="51" spans="1:26" ht="78" customHeight="1">
      <c r="A51" s="878" t="s">
        <v>130</v>
      </c>
      <c r="B51" s="777"/>
      <c r="C51" s="797"/>
      <c r="D51" s="829" t="s">
        <v>94</v>
      </c>
      <c r="E51" s="777"/>
      <c r="F51" s="797"/>
      <c r="G51" s="831" t="s">
        <v>362</v>
      </c>
      <c r="H51" s="777"/>
      <c r="I51" s="777"/>
      <c r="J51" s="797"/>
      <c r="K51" s="79"/>
      <c r="L51" s="894"/>
      <c r="M51" s="778"/>
      <c r="N51" s="2"/>
      <c r="O51" s="2"/>
      <c r="P51" s="2"/>
      <c r="Q51" s="2"/>
      <c r="R51" s="2"/>
      <c r="S51" s="2"/>
      <c r="T51" s="2"/>
      <c r="U51" s="2"/>
      <c r="V51" s="2"/>
      <c r="W51" s="2"/>
      <c r="X51" s="2"/>
      <c r="Y51" s="2"/>
      <c r="Z51" s="2"/>
    </row>
    <row r="52" spans="1:26" ht="49.5" customHeight="1">
      <c r="A52" s="878" t="s">
        <v>131</v>
      </c>
      <c r="B52" s="777"/>
      <c r="C52" s="797"/>
      <c r="D52" s="829" t="s">
        <v>94</v>
      </c>
      <c r="E52" s="777"/>
      <c r="F52" s="797"/>
      <c r="G52" s="831" t="s">
        <v>99</v>
      </c>
      <c r="H52" s="777"/>
      <c r="I52" s="777"/>
      <c r="J52" s="797"/>
      <c r="K52" s="78"/>
      <c r="L52" s="894"/>
      <c r="M52" s="778"/>
      <c r="N52" s="2"/>
      <c r="O52" s="2"/>
      <c r="P52" s="2"/>
      <c r="Q52" s="2"/>
      <c r="R52" s="2"/>
      <c r="S52" s="2"/>
      <c r="T52" s="2"/>
      <c r="U52" s="2"/>
      <c r="V52" s="2"/>
      <c r="W52" s="2"/>
      <c r="X52" s="2"/>
      <c r="Y52" s="2"/>
      <c r="Z52" s="2"/>
    </row>
    <row r="53" spans="1:26" ht="74.25" customHeight="1">
      <c r="A53" s="878" t="s">
        <v>132</v>
      </c>
      <c r="B53" s="777"/>
      <c r="C53" s="797"/>
      <c r="D53" s="829" t="s">
        <v>101</v>
      </c>
      <c r="E53" s="777"/>
      <c r="F53" s="797"/>
      <c r="G53" s="832" t="s">
        <v>102</v>
      </c>
      <c r="H53" s="777"/>
      <c r="I53" s="777"/>
      <c r="J53" s="797"/>
      <c r="K53" s="78"/>
      <c r="L53" s="894"/>
      <c r="M53" s="778"/>
      <c r="N53" s="2"/>
      <c r="O53" s="2"/>
      <c r="P53" s="2"/>
      <c r="Q53" s="2"/>
      <c r="R53" s="2"/>
      <c r="S53" s="2"/>
      <c r="T53" s="2"/>
      <c r="U53" s="2"/>
      <c r="V53" s="2"/>
      <c r="W53" s="2"/>
      <c r="X53" s="2"/>
      <c r="Y53" s="2"/>
      <c r="Z53" s="2"/>
    </row>
    <row r="54" spans="1:26" ht="21.75" customHeight="1">
      <c r="A54" s="879" t="s">
        <v>103</v>
      </c>
      <c r="B54" s="809"/>
      <c r="C54" s="810"/>
      <c r="D54" s="883" t="s">
        <v>77</v>
      </c>
      <c r="E54" s="809"/>
      <c r="F54" s="809"/>
      <c r="G54" s="809"/>
      <c r="H54" s="809"/>
      <c r="I54" s="809"/>
      <c r="J54" s="810"/>
      <c r="K54" s="887"/>
      <c r="L54" s="888"/>
      <c r="M54" s="820"/>
      <c r="N54" s="2"/>
      <c r="O54" s="2"/>
      <c r="P54" s="2"/>
      <c r="Q54" s="2"/>
      <c r="R54" s="2"/>
      <c r="S54" s="2"/>
      <c r="T54" s="2"/>
      <c r="U54" s="2"/>
      <c r="V54" s="2"/>
      <c r="W54" s="2"/>
      <c r="X54" s="2"/>
      <c r="Y54" s="2"/>
      <c r="Z54" s="2"/>
    </row>
    <row r="55" spans="1:26" ht="21.7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21.75" customHeight="1">
      <c r="A56" s="821"/>
      <c r="B56" s="770"/>
      <c r="C56" s="814"/>
      <c r="D56" s="821"/>
      <c r="E56" s="770"/>
      <c r="F56" s="770"/>
      <c r="G56" s="770"/>
      <c r="H56" s="770"/>
      <c r="I56" s="770"/>
      <c r="J56" s="814"/>
      <c r="K56" s="839"/>
      <c r="L56" s="821"/>
      <c r="M56" s="771"/>
      <c r="N56" s="2"/>
      <c r="O56" s="2"/>
      <c r="P56" s="2"/>
      <c r="Q56" s="2"/>
      <c r="R56" s="2"/>
      <c r="S56" s="2"/>
      <c r="T56" s="2"/>
      <c r="U56" s="2"/>
      <c r="V56" s="2"/>
      <c r="W56" s="2"/>
      <c r="X56" s="2"/>
      <c r="Y56" s="2"/>
      <c r="Z56" s="2"/>
    </row>
    <row r="57" spans="1:26" ht="21.75" customHeight="1">
      <c r="A57" s="836"/>
      <c r="B57" s="774"/>
      <c r="C57" s="811"/>
      <c r="D57" s="884"/>
      <c r="E57" s="885"/>
      <c r="F57" s="885"/>
      <c r="G57" s="885"/>
      <c r="H57" s="885"/>
      <c r="I57" s="885"/>
      <c r="J57" s="886"/>
      <c r="K57" s="839"/>
      <c r="L57" s="821"/>
      <c r="M57" s="771"/>
      <c r="N57" s="2"/>
      <c r="O57" s="2"/>
      <c r="P57" s="2"/>
      <c r="Q57" s="2"/>
      <c r="R57" s="2"/>
      <c r="S57" s="2"/>
      <c r="T57" s="2"/>
      <c r="U57" s="2"/>
      <c r="V57" s="2"/>
      <c r="W57" s="2"/>
      <c r="X57" s="2"/>
      <c r="Y57" s="2"/>
      <c r="Z57" s="2"/>
    </row>
    <row r="58" spans="1:26" ht="48.75" customHeight="1">
      <c r="A58" s="880" t="s">
        <v>133</v>
      </c>
      <c r="B58" s="777"/>
      <c r="C58" s="802"/>
      <c r="D58" s="881" t="s">
        <v>134</v>
      </c>
      <c r="E58" s="777"/>
      <c r="F58" s="777"/>
      <c r="G58" s="777"/>
      <c r="H58" s="777"/>
      <c r="I58" s="777"/>
      <c r="J58" s="797"/>
      <c r="K58" s="882"/>
      <c r="L58" s="777"/>
      <c r="M58" s="797"/>
      <c r="N58" s="2"/>
      <c r="O58" s="2"/>
      <c r="P58" s="2"/>
      <c r="Q58" s="2"/>
      <c r="R58" s="2"/>
      <c r="S58" s="2"/>
      <c r="T58" s="2"/>
      <c r="U58" s="2"/>
      <c r="V58" s="2"/>
      <c r="W58" s="2"/>
      <c r="X58" s="2"/>
      <c r="Y58" s="2"/>
      <c r="Z58" s="2"/>
    </row>
    <row r="59" spans="1:26" ht="12.75" customHeight="1">
      <c r="A59" s="80"/>
      <c r="B59" s="80"/>
      <c r="C59" s="80"/>
      <c r="D59" s="81"/>
      <c r="E59" s="81"/>
      <c r="F59" s="81"/>
      <c r="G59" s="81"/>
      <c r="H59" s="81"/>
      <c r="I59" s="81"/>
      <c r="J59" s="81"/>
      <c r="K59" s="81"/>
      <c r="L59" s="81"/>
      <c r="M59" s="81"/>
      <c r="N59" s="2"/>
      <c r="O59" s="2"/>
      <c r="P59" s="2"/>
      <c r="Q59" s="2"/>
      <c r="R59" s="2"/>
      <c r="S59" s="2"/>
      <c r="T59" s="2"/>
      <c r="U59" s="2"/>
      <c r="V59" s="2"/>
      <c r="W59" s="2"/>
      <c r="X59" s="2"/>
      <c r="Y59" s="2"/>
      <c r="Z59" s="2"/>
    </row>
    <row r="60" spans="1:26" ht="12.75" customHeight="1">
      <c r="A60" s="80"/>
      <c r="B60" s="80"/>
      <c r="C60" s="80"/>
      <c r="D60" s="81"/>
      <c r="E60" s="81"/>
      <c r="F60" s="81"/>
      <c r="G60" s="81"/>
      <c r="H60" s="81"/>
      <c r="I60" s="81"/>
      <c r="J60" s="81"/>
      <c r="K60" s="81"/>
      <c r="L60" s="81"/>
      <c r="M60" s="81"/>
      <c r="N60" s="2"/>
      <c r="O60" s="2"/>
      <c r="P60" s="2"/>
      <c r="Q60" s="2"/>
      <c r="R60" s="2"/>
      <c r="S60" s="2"/>
      <c r="T60" s="2"/>
      <c r="U60" s="2"/>
      <c r="V60" s="2"/>
      <c r="W60" s="2"/>
      <c r="X60" s="2"/>
      <c r="Y60" s="2"/>
      <c r="Z60" s="2"/>
    </row>
    <row r="61" spans="1:26" ht="12.75" customHeight="1">
      <c r="A61" s="80"/>
      <c r="B61" s="80"/>
      <c r="C61" s="80"/>
      <c r="D61" s="81"/>
      <c r="E61" s="81"/>
      <c r="F61" s="81"/>
      <c r="G61" s="81"/>
      <c r="H61" s="81"/>
      <c r="I61" s="81"/>
      <c r="J61" s="81"/>
      <c r="K61" s="81"/>
      <c r="L61" s="81"/>
      <c r="M61" s="81"/>
      <c r="N61" s="2"/>
      <c r="O61" s="2"/>
      <c r="P61" s="2"/>
      <c r="Q61" s="2"/>
      <c r="R61" s="2"/>
      <c r="S61" s="2"/>
      <c r="T61" s="2"/>
      <c r="U61" s="2"/>
      <c r="V61" s="2"/>
      <c r="W61" s="2"/>
      <c r="X61" s="2"/>
      <c r="Y61" s="2"/>
      <c r="Z61" s="2"/>
    </row>
    <row r="62" spans="1:26" ht="12.75" customHeight="1">
      <c r="A62" s="80"/>
      <c r="B62" s="80"/>
      <c r="C62" s="80"/>
      <c r="D62" s="81"/>
      <c r="E62" s="81"/>
      <c r="F62" s="81"/>
      <c r="G62" s="81"/>
      <c r="H62" s="81"/>
      <c r="I62" s="81"/>
      <c r="J62" s="81"/>
      <c r="K62" s="81"/>
      <c r="L62" s="81"/>
      <c r="M62" s="81"/>
      <c r="N62" s="2"/>
      <c r="O62" s="2"/>
      <c r="P62" s="2"/>
      <c r="Q62" s="2"/>
      <c r="R62" s="2"/>
      <c r="S62" s="2"/>
      <c r="T62" s="2"/>
      <c r="U62" s="2"/>
      <c r="V62" s="2"/>
      <c r="W62" s="2"/>
      <c r="X62" s="2"/>
      <c r="Y62" s="2"/>
      <c r="Z62" s="2"/>
    </row>
    <row r="63" spans="1:26" ht="12.75" customHeight="1">
      <c r="A63" s="80"/>
      <c r="B63" s="80"/>
      <c r="C63" s="80"/>
      <c r="D63" s="81"/>
      <c r="E63" s="81"/>
      <c r="F63" s="81"/>
      <c r="G63" s="81"/>
      <c r="H63" s="81"/>
      <c r="I63" s="81"/>
      <c r="J63" s="81"/>
      <c r="K63" s="81"/>
      <c r="L63" s="81"/>
      <c r="M63" s="81"/>
      <c r="N63" s="2"/>
      <c r="O63" s="2"/>
      <c r="P63" s="2"/>
      <c r="Q63" s="2"/>
      <c r="R63" s="2"/>
      <c r="S63" s="2"/>
      <c r="T63" s="2"/>
      <c r="U63" s="2"/>
      <c r="V63" s="2"/>
      <c r="W63" s="2"/>
      <c r="X63" s="2"/>
      <c r="Y63" s="2"/>
      <c r="Z63" s="2"/>
    </row>
    <row r="64" spans="1:26" ht="12.75" customHeight="1">
      <c r="A64" s="80"/>
      <c r="B64" s="80"/>
      <c r="C64" s="80"/>
      <c r="D64" s="81"/>
      <c r="E64" s="81"/>
      <c r="F64" s="81"/>
      <c r="G64" s="81"/>
      <c r="H64" s="81"/>
      <c r="I64" s="81"/>
      <c r="J64" s="81"/>
      <c r="K64" s="81"/>
      <c r="L64" s="81"/>
      <c r="M64" s="81"/>
      <c r="N64" s="2"/>
      <c r="O64" s="2"/>
      <c r="P64" s="2"/>
      <c r="Q64" s="2"/>
      <c r="R64" s="2"/>
      <c r="S64" s="2"/>
      <c r="T64" s="2"/>
      <c r="U64" s="2"/>
      <c r="V64" s="2"/>
      <c r="W64" s="2"/>
      <c r="X64" s="2"/>
      <c r="Y64" s="2"/>
      <c r="Z64" s="2"/>
    </row>
    <row r="65" spans="1:26" ht="12.75" customHeight="1">
      <c r="A65" s="80"/>
      <c r="B65" s="80"/>
      <c r="C65" s="80"/>
      <c r="D65" s="81"/>
      <c r="E65" s="81"/>
      <c r="F65" s="81"/>
      <c r="G65" s="81"/>
      <c r="H65" s="81"/>
      <c r="I65" s="81"/>
      <c r="J65" s="81"/>
      <c r="K65" s="81"/>
      <c r="L65" s="81"/>
      <c r="M65" s="81"/>
      <c r="N65" s="2"/>
      <c r="O65" s="2"/>
      <c r="P65" s="2"/>
      <c r="Q65" s="2"/>
      <c r="R65" s="2"/>
      <c r="S65" s="2"/>
      <c r="T65" s="2"/>
      <c r="U65" s="2"/>
      <c r="V65" s="2"/>
      <c r="W65" s="2"/>
      <c r="X65" s="2"/>
      <c r="Y65" s="2"/>
      <c r="Z65" s="2"/>
    </row>
    <row r="66" spans="1:26" ht="12.75" customHeight="1">
      <c r="A66" s="80"/>
      <c r="B66" s="80"/>
      <c r="C66" s="80"/>
      <c r="D66" s="81"/>
      <c r="E66" s="81"/>
      <c r="F66" s="81"/>
      <c r="G66" s="81"/>
      <c r="H66" s="81"/>
      <c r="I66" s="81"/>
      <c r="J66" s="81"/>
      <c r="K66" s="81"/>
      <c r="L66" s="81"/>
      <c r="M66" s="81"/>
      <c r="N66" s="2"/>
      <c r="O66" s="2"/>
      <c r="P66" s="2"/>
      <c r="Q66" s="2"/>
      <c r="R66" s="2"/>
      <c r="S66" s="2"/>
      <c r="T66" s="2"/>
      <c r="U66" s="2"/>
      <c r="V66" s="2"/>
      <c r="W66" s="2"/>
      <c r="X66" s="2"/>
      <c r="Y66" s="2"/>
      <c r="Z66" s="2"/>
    </row>
    <row r="67" spans="1:26" ht="12.75" customHeight="1">
      <c r="A67" s="80"/>
      <c r="B67" s="80"/>
      <c r="C67" s="80"/>
      <c r="D67" s="81"/>
      <c r="E67" s="81"/>
      <c r="F67" s="81"/>
      <c r="G67" s="81"/>
      <c r="H67" s="81"/>
      <c r="I67" s="81"/>
      <c r="J67" s="81"/>
      <c r="K67" s="81"/>
      <c r="L67" s="81"/>
      <c r="M67" s="81"/>
      <c r="N67" s="2"/>
      <c r="O67" s="2"/>
      <c r="P67" s="2"/>
      <c r="Q67" s="2"/>
      <c r="R67" s="2"/>
      <c r="S67" s="2"/>
      <c r="T67" s="2"/>
      <c r="U67" s="2"/>
      <c r="V67" s="2"/>
      <c r="W67" s="2"/>
      <c r="X67" s="2"/>
      <c r="Y67" s="2"/>
      <c r="Z67" s="2"/>
    </row>
    <row r="68" spans="1:26" ht="12.75" customHeight="1">
      <c r="A68" s="80"/>
      <c r="B68" s="80"/>
      <c r="C68" s="80"/>
      <c r="D68" s="81"/>
      <c r="E68" s="81"/>
      <c r="F68" s="81"/>
      <c r="G68" s="81"/>
      <c r="H68" s="81"/>
      <c r="I68" s="81"/>
      <c r="J68" s="81"/>
      <c r="K68" s="81"/>
      <c r="L68" s="81"/>
      <c r="M68" s="81"/>
      <c r="N68" s="2"/>
      <c r="O68" s="2"/>
      <c r="P68" s="2"/>
      <c r="Q68" s="2"/>
      <c r="R68" s="2"/>
      <c r="S68" s="2"/>
      <c r="T68" s="2"/>
      <c r="U68" s="2"/>
      <c r="V68" s="2"/>
      <c r="W68" s="2"/>
      <c r="X68" s="2"/>
      <c r="Y68" s="2"/>
      <c r="Z68" s="2"/>
    </row>
    <row r="69" spans="1:26" ht="12.75" customHeight="1">
      <c r="A69" s="80"/>
      <c r="B69" s="80"/>
      <c r="C69" s="80"/>
      <c r="D69" s="81"/>
      <c r="E69" s="81"/>
      <c r="F69" s="81"/>
      <c r="G69" s="81"/>
      <c r="H69" s="81"/>
      <c r="I69" s="81"/>
      <c r="J69" s="81"/>
      <c r="K69" s="81"/>
      <c r="L69" s="81"/>
      <c r="M69" s="81"/>
      <c r="N69" s="2"/>
      <c r="O69" s="2"/>
      <c r="P69" s="2"/>
      <c r="Q69" s="2"/>
      <c r="R69" s="2"/>
      <c r="S69" s="2"/>
      <c r="T69" s="2"/>
      <c r="U69" s="2"/>
      <c r="V69" s="2"/>
      <c r="W69" s="2"/>
      <c r="X69" s="2"/>
      <c r="Y69" s="2"/>
      <c r="Z69" s="2"/>
    </row>
    <row r="70" spans="1:26" ht="12.75" customHeight="1">
      <c r="A70" s="80"/>
      <c r="B70" s="80"/>
      <c r="C70" s="80"/>
      <c r="D70" s="81"/>
      <c r="E70" s="81"/>
      <c r="F70" s="81"/>
      <c r="G70" s="81"/>
      <c r="H70" s="81"/>
      <c r="I70" s="81"/>
      <c r="J70" s="81"/>
      <c r="K70" s="81"/>
      <c r="L70" s="81"/>
      <c r="M70" s="81"/>
      <c r="N70" s="2"/>
      <c r="O70" s="2"/>
      <c r="P70" s="2"/>
      <c r="Q70" s="2"/>
      <c r="R70" s="2"/>
      <c r="S70" s="2"/>
      <c r="T70" s="2"/>
      <c r="U70" s="2"/>
      <c r="V70" s="2"/>
      <c r="W70" s="2"/>
      <c r="X70" s="2"/>
      <c r="Y70" s="2"/>
      <c r="Z70" s="2"/>
    </row>
    <row r="71" spans="1:26" ht="12.75" customHeight="1">
      <c r="A71" s="80" t="s">
        <v>94</v>
      </c>
      <c r="B71" s="80"/>
      <c r="C71" s="80"/>
      <c r="D71" s="81"/>
      <c r="E71" s="81"/>
      <c r="F71" s="81"/>
      <c r="G71" s="81"/>
      <c r="H71" s="81"/>
      <c r="I71" s="81"/>
      <c r="J71" s="81"/>
      <c r="K71" s="81"/>
      <c r="L71" s="81"/>
      <c r="M71" s="81"/>
      <c r="N71" s="2"/>
      <c r="O71" s="2"/>
      <c r="P71" s="2"/>
      <c r="Q71" s="2"/>
      <c r="R71" s="2"/>
      <c r="S71" s="2"/>
      <c r="T71" s="2"/>
      <c r="U71" s="2"/>
      <c r="V71" s="2"/>
      <c r="W71" s="2"/>
      <c r="X71" s="2"/>
      <c r="Y71" s="2"/>
      <c r="Z71" s="2"/>
    </row>
    <row r="72" spans="1:26" ht="12.75" customHeight="1">
      <c r="A72" s="80" t="s">
        <v>135</v>
      </c>
      <c r="B72" s="80"/>
      <c r="C72" s="80"/>
      <c r="D72" s="81"/>
      <c r="E72" s="81"/>
      <c r="F72" s="81"/>
      <c r="G72" s="81"/>
      <c r="H72" s="81"/>
      <c r="I72" s="81"/>
      <c r="J72" s="81"/>
      <c r="K72" s="81"/>
      <c r="L72" s="81"/>
      <c r="M72" s="81"/>
      <c r="N72" s="2"/>
      <c r="O72" s="2"/>
      <c r="P72" s="2"/>
      <c r="Q72" s="2"/>
      <c r="R72" s="2"/>
      <c r="S72" s="2"/>
      <c r="T72" s="2"/>
      <c r="U72" s="2"/>
      <c r="V72" s="2"/>
      <c r="W72" s="2"/>
      <c r="X72" s="2"/>
      <c r="Y72" s="2"/>
      <c r="Z72" s="2"/>
    </row>
    <row r="73" spans="1:26" ht="12.75" customHeight="1">
      <c r="A73" s="80" t="s">
        <v>101</v>
      </c>
      <c r="B73" s="80"/>
      <c r="C73" s="80"/>
      <c r="D73" s="81"/>
      <c r="E73" s="81"/>
      <c r="F73" s="81"/>
      <c r="G73" s="81"/>
      <c r="H73" s="81"/>
      <c r="I73" s="81"/>
      <c r="J73" s="81"/>
      <c r="K73" s="81"/>
      <c r="L73" s="81"/>
      <c r="M73" s="81"/>
      <c r="N73" s="2"/>
      <c r="O73" s="2"/>
      <c r="P73" s="2"/>
      <c r="Q73" s="2"/>
      <c r="R73" s="2"/>
      <c r="S73" s="2"/>
      <c r="T73" s="2"/>
      <c r="U73" s="2"/>
      <c r="V73" s="2"/>
      <c r="W73" s="2"/>
      <c r="X73" s="2"/>
      <c r="Y73" s="2"/>
      <c r="Z73" s="2"/>
    </row>
    <row r="74" spans="1:26" ht="12.75" customHeight="1">
      <c r="A74" s="80" t="s">
        <v>136</v>
      </c>
      <c r="B74" s="80"/>
      <c r="C74" s="80"/>
      <c r="D74" s="81"/>
      <c r="E74" s="81"/>
      <c r="F74" s="81"/>
      <c r="G74" s="81"/>
      <c r="H74" s="81"/>
      <c r="I74" s="81"/>
      <c r="J74" s="81"/>
      <c r="K74" s="81"/>
      <c r="L74" s="81"/>
      <c r="M74" s="81"/>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5">
    <mergeCell ref="D46:I46"/>
    <mergeCell ref="K46:L46"/>
    <mergeCell ref="A47:L47"/>
    <mergeCell ref="A48:M48"/>
    <mergeCell ref="G52:J52"/>
    <mergeCell ref="G49:J49"/>
    <mergeCell ref="L49:M49"/>
    <mergeCell ref="G50:J50"/>
    <mergeCell ref="L50:M50"/>
    <mergeCell ref="G51:J51"/>
    <mergeCell ref="L51:M51"/>
    <mergeCell ref="L52:M52"/>
    <mergeCell ref="A40:L40"/>
    <mergeCell ref="A41:L42"/>
    <mergeCell ref="A43:C44"/>
    <mergeCell ref="A45:C45"/>
    <mergeCell ref="D45:I45"/>
    <mergeCell ref="K45:L45"/>
    <mergeCell ref="A25:L25"/>
    <mergeCell ref="A26:C26"/>
    <mergeCell ref="D26:L26"/>
    <mergeCell ref="A27:C27"/>
    <mergeCell ref="D27:I27"/>
    <mergeCell ref="K27:L27"/>
    <mergeCell ref="A54:C57"/>
    <mergeCell ref="A58:C58"/>
    <mergeCell ref="D58:J58"/>
    <mergeCell ref="K58:M58"/>
    <mergeCell ref="A52:C52"/>
    <mergeCell ref="D52:F52"/>
    <mergeCell ref="A53:C53"/>
    <mergeCell ref="D53:F53"/>
    <mergeCell ref="D54:J57"/>
    <mergeCell ref="K54:K57"/>
    <mergeCell ref="L54:M57"/>
    <mergeCell ref="G53:J53"/>
    <mergeCell ref="L53:M53"/>
    <mergeCell ref="A49:C49"/>
    <mergeCell ref="D49:F49"/>
    <mergeCell ref="A50:C50"/>
    <mergeCell ref="D50:F50"/>
    <mergeCell ref="A51:C51"/>
    <mergeCell ref="D51:F51"/>
    <mergeCell ref="A28:C29"/>
    <mergeCell ref="D29:E29"/>
    <mergeCell ref="F29:J29"/>
    <mergeCell ref="K29:L29"/>
    <mergeCell ref="A46:C46"/>
    <mergeCell ref="D28:E28"/>
    <mergeCell ref="F28:J28"/>
    <mergeCell ref="K28:L28"/>
    <mergeCell ref="D43:E44"/>
    <mergeCell ref="F43:I44"/>
    <mergeCell ref="J43:J44"/>
    <mergeCell ref="K43:L44"/>
    <mergeCell ref="A31:L31"/>
    <mergeCell ref="A32:E32"/>
    <mergeCell ref="F32:L33"/>
    <mergeCell ref="F34:L39"/>
    <mergeCell ref="D15:L15"/>
    <mergeCell ref="A12:C12"/>
    <mergeCell ref="D12:L12"/>
    <mergeCell ref="A13:C13"/>
    <mergeCell ref="D13:I13"/>
    <mergeCell ref="A14:C14"/>
    <mergeCell ref="D14:E14"/>
    <mergeCell ref="A15:C16"/>
    <mergeCell ref="Q10:X10"/>
    <mergeCell ref="A11:C11"/>
    <mergeCell ref="D11:L11"/>
    <mergeCell ref="Q11:Q12"/>
    <mergeCell ref="S11:W11"/>
    <mergeCell ref="A23:L23"/>
    <mergeCell ref="A24:L24"/>
    <mergeCell ref="D8:I8"/>
    <mergeCell ref="K8:L8"/>
    <mergeCell ref="A1:L3"/>
    <mergeCell ref="A4:L4"/>
    <mergeCell ref="A5:L5"/>
    <mergeCell ref="A6:L6"/>
    <mergeCell ref="A7:C7"/>
    <mergeCell ref="D7:L7"/>
    <mergeCell ref="A8:C8"/>
    <mergeCell ref="A9:L9"/>
    <mergeCell ref="A10:L10"/>
    <mergeCell ref="K13:L13"/>
    <mergeCell ref="K14:L14"/>
    <mergeCell ref="F14:I14"/>
    <mergeCell ref="K16:L16"/>
    <mergeCell ref="D17:L17"/>
    <mergeCell ref="D16:E16"/>
    <mergeCell ref="F16:I16"/>
    <mergeCell ref="A17:C22"/>
    <mergeCell ref="I18:L22"/>
    <mergeCell ref="D20:H22"/>
  </mergeCells>
  <dataValidations count="6">
    <dataValidation type="list" allowBlank="1" showInputMessage="1" showErrorMessage="1" prompt=" - " sqref="D8" xr:uid="{00000000-0002-0000-0B00-000000000000}">
      <formula1>$A$136:$A$138</formula1>
    </dataValidation>
    <dataValidation type="list" allowBlank="1" showInputMessage="1" showErrorMessage="1" prompt=" - " sqref="D50:D53" xr:uid="{00000000-0002-0000-0B00-000001000000}">
      <formula1>$A$72:$A$75</formula1>
    </dataValidation>
    <dataValidation type="list" allowBlank="1" showInputMessage="1" showErrorMessage="1" prompt=" - " sqref="D7" xr:uid="{00000000-0002-0000-0B00-000002000000}">
      <formula1>$A$146:$A$150</formula1>
    </dataValidation>
    <dataValidation type="list" allowBlank="1" showInputMessage="1" showErrorMessage="1" prompt=" - " sqref="D13" xr:uid="{00000000-0002-0000-0B00-000003000000}">
      <formula1>$A$122:$A$129</formula1>
    </dataValidation>
    <dataValidation type="list" allowBlank="1" showInputMessage="1" showErrorMessage="1" prompt=" - " sqref="D12" xr:uid="{00000000-0002-0000-0B00-000004000000}">
      <formula1>$A$111:$A$116</formula1>
    </dataValidation>
    <dataValidation type="list" allowBlank="1" showInputMessage="1" showErrorMessage="1" prompt=" - " sqref="K8" xr:uid="{00000000-0002-0000-0B00-000005000000}">
      <formula1>$B$118:$B$130</formula1>
    </dataValidation>
  </dataValidations>
  <hyperlinks>
    <hyperlink ref="A41" r:id="rId1" xr:uid="{00000000-0004-0000-0B00-000000000000}"/>
  </hyperlinks>
  <pageMargins left="0.7" right="0.7" top="0.75" bottom="0.75" header="0" footer="0"/>
  <pageSetup orientation="landscape"/>
  <headerFooter>
    <oddFooter>&amp;LV5-20-05-2022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00"/>
  </sheetPr>
  <dimension ref="A1:AS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47.140625" customWidth="1"/>
    <col min="14" max="14" width="11.42578125" customWidth="1"/>
    <col min="15" max="17" width="10.7109375" hidden="1" customWidth="1"/>
    <col min="18" max="25" width="10" customWidth="1"/>
    <col min="26" max="45" width="11.42578125" customWidth="1"/>
  </cols>
  <sheetData>
    <row r="1" spans="1:45"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row>
    <row r="3" spans="1:45" ht="23.25" customHeight="1">
      <c r="A3" s="773"/>
      <c r="B3" s="774"/>
      <c r="C3" s="774"/>
      <c r="D3" s="774"/>
      <c r="E3" s="774"/>
      <c r="F3" s="774"/>
      <c r="G3" s="774"/>
      <c r="H3" s="774"/>
      <c r="I3" s="774"/>
      <c r="J3" s="774"/>
      <c r="K3" s="774"/>
      <c r="L3" s="774"/>
      <c r="M3" s="775"/>
      <c r="N3" s="6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row>
    <row r="4" spans="1:45"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5"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5"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5"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5" ht="34.5" customHeight="1">
      <c r="A8" s="788" t="s">
        <v>4</v>
      </c>
      <c r="B8" s="766"/>
      <c r="C8" s="789"/>
      <c r="D8" s="765" t="s">
        <v>5</v>
      </c>
      <c r="E8" s="766"/>
      <c r="F8" s="766"/>
      <c r="G8" s="766"/>
      <c r="H8" s="766"/>
      <c r="I8" s="766"/>
      <c r="J8" s="767"/>
      <c r="K8" s="3" t="s">
        <v>6</v>
      </c>
      <c r="L8" s="768" t="s">
        <v>202</v>
      </c>
      <c r="M8" s="767"/>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row>
    <row r="9" spans="1:45"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5"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c r="AD10" s="2"/>
      <c r="AE10" s="2"/>
      <c r="AF10" s="2"/>
      <c r="AG10" s="2"/>
      <c r="AH10" s="2"/>
      <c r="AI10" s="2"/>
      <c r="AJ10" s="2"/>
      <c r="AK10" s="2"/>
      <c r="AL10" s="2"/>
      <c r="AM10" s="2"/>
      <c r="AN10" s="2"/>
      <c r="AO10" s="2"/>
      <c r="AP10" s="2"/>
      <c r="AQ10" s="2"/>
      <c r="AR10" s="2"/>
      <c r="AS10" s="2"/>
    </row>
    <row r="11" spans="1:45" ht="27" customHeight="1">
      <c r="A11" s="783" t="s">
        <v>10</v>
      </c>
      <c r="B11" s="784"/>
      <c r="C11" s="785"/>
      <c r="D11" s="1184" t="s">
        <v>363</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c r="AA11" s="4"/>
      <c r="AB11" s="4"/>
      <c r="AC11" s="4"/>
      <c r="AD11" s="4"/>
      <c r="AE11" s="4"/>
      <c r="AF11" s="4"/>
      <c r="AG11" s="4"/>
      <c r="AH11" s="4"/>
      <c r="AI11" s="4"/>
      <c r="AJ11" s="4"/>
      <c r="AK11" s="4"/>
      <c r="AL11" s="4"/>
      <c r="AM11" s="4"/>
      <c r="AN11" s="4"/>
      <c r="AO11" s="4"/>
      <c r="AP11" s="4"/>
      <c r="AQ11" s="4"/>
      <c r="AR11" s="4"/>
      <c r="AS11" s="4"/>
    </row>
    <row r="12" spans="1:45" ht="36.75" customHeight="1">
      <c r="A12" s="803" t="s">
        <v>16</v>
      </c>
      <c r="B12" s="777"/>
      <c r="C12" s="797"/>
      <c r="D12" s="804" t="s">
        <v>196</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c r="AA12" s="4"/>
      <c r="AB12" s="4"/>
      <c r="AC12" s="4"/>
      <c r="AD12" s="4"/>
      <c r="AE12" s="4"/>
      <c r="AF12" s="4"/>
      <c r="AG12" s="4"/>
      <c r="AH12" s="4"/>
      <c r="AI12" s="4"/>
      <c r="AJ12" s="4"/>
      <c r="AK12" s="4"/>
      <c r="AL12" s="4"/>
      <c r="AM12" s="4"/>
      <c r="AN12" s="4"/>
      <c r="AO12" s="4"/>
      <c r="AP12" s="4"/>
      <c r="AQ12" s="4"/>
      <c r="AR12" s="4"/>
      <c r="AS12" s="4"/>
    </row>
    <row r="13" spans="1:45" ht="63" customHeight="1">
      <c r="A13" s="803" t="s">
        <v>24</v>
      </c>
      <c r="B13" s="777"/>
      <c r="C13" s="797"/>
      <c r="D13" s="805" t="s">
        <v>147</v>
      </c>
      <c r="E13" s="777"/>
      <c r="F13" s="777"/>
      <c r="G13" s="777"/>
      <c r="H13" s="777"/>
      <c r="I13" s="777"/>
      <c r="J13" s="797"/>
      <c r="K13" s="11" t="s">
        <v>25</v>
      </c>
      <c r="L13" s="806" t="s">
        <v>364</v>
      </c>
      <c r="M13" s="778"/>
      <c r="N13" s="4"/>
      <c r="O13" s="4"/>
      <c r="P13" s="4"/>
      <c r="Q13" s="4"/>
      <c r="R13" s="143" t="s">
        <v>27</v>
      </c>
      <c r="S13" s="13"/>
      <c r="T13" s="14" t="s">
        <v>28</v>
      </c>
      <c r="U13" s="15"/>
      <c r="V13" s="16"/>
      <c r="W13" s="16"/>
      <c r="X13" s="16"/>
      <c r="Y13" s="143" t="s">
        <v>29</v>
      </c>
      <c r="Z13" s="4"/>
      <c r="AA13" s="4"/>
      <c r="AB13" s="4"/>
      <c r="AC13" s="4"/>
      <c r="AD13" s="4"/>
      <c r="AE13" s="4"/>
      <c r="AF13" s="4"/>
      <c r="AG13" s="4"/>
      <c r="AH13" s="4"/>
      <c r="AI13" s="4"/>
      <c r="AJ13" s="4"/>
      <c r="AK13" s="4"/>
      <c r="AL13" s="4"/>
      <c r="AM13" s="4"/>
      <c r="AN13" s="4"/>
      <c r="AO13" s="4"/>
      <c r="AP13" s="4"/>
      <c r="AQ13" s="4"/>
      <c r="AR13" s="4"/>
      <c r="AS13" s="4"/>
    </row>
    <row r="14" spans="1:45" ht="34.5" customHeight="1">
      <c r="A14" s="803" t="s">
        <v>30</v>
      </c>
      <c r="B14" s="777"/>
      <c r="C14" s="797"/>
      <c r="D14" s="812" t="s">
        <v>108</v>
      </c>
      <c r="E14" s="777"/>
      <c r="F14" s="797"/>
      <c r="G14" s="874" t="s">
        <v>109</v>
      </c>
      <c r="H14" s="777"/>
      <c r="I14" s="777"/>
      <c r="J14" s="797"/>
      <c r="K14" s="63" t="s">
        <v>110</v>
      </c>
      <c r="L14" s="873" t="s">
        <v>111</v>
      </c>
      <c r="M14" s="778"/>
      <c r="N14" s="4"/>
      <c r="O14" s="4"/>
      <c r="P14" s="4"/>
      <c r="Q14" s="4"/>
      <c r="R14" s="145" t="s">
        <v>32</v>
      </c>
      <c r="S14" s="16"/>
      <c r="T14" s="18"/>
      <c r="U14" s="19" t="s">
        <v>28</v>
      </c>
      <c r="V14" s="16"/>
      <c r="W14" s="16"/>
      <c r="X14" s="16"/>
      <c r="Y14" s="145" t="s">
        <v>29</v>
      </c>
      <c r="Z14" s="4"/>
      <c r="AA14" s="4"/>
      <c r="AB14" s="4"/>
      <c r="AC14" s="4"/>
      <c r="AD14" s="4"/>
      <c r="AE14" s="4"/>
      <c r="AF14" s="4"/>
      <c r="AG14" s="4"/>
      <c r="AH14" s="4"/>
      <c r="AI14" s="4"/>
      <c r="AJ14" s="4"/>
      <c r="AK14" s="4"/>
      <c r="AL14" s="4"/>
      <c r="AM14" s="4"/>
      <c r="AN14" s="4"/>
      <c r="AO14" s="4"/>
      <c r="AP14" s="4"/>
      <c r="AQ14" s="4"/>
      <c r="AR14" s="4"/>
      <c r="AS14" s="4"/>
    </row>
    <row r="15" spans="1:45" ht="24.75" customHeight="1">
      <c r="A15" s="959" t="s">
        <v>33</v>
      </c>
      <c r="B15" s="809"/>
      <c r="C15" s="810"/>
      <c r="D15" s="828" t="s">
        <v>365</v>
      </c>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c r="AA15" s="4"/>
      <c r="AB15" s="4"/>
      <c r="AC15" s="4"/>
      <c r="AD15" s="4"/>
      <c r="AE15" s="4"/>
      <c r="AF15" s="4"/>
      <c r="AG15" s="4"/>
      <c r="AH15" s="4"/>
      <c r="AI15" s="4"/>
      <c r="AJ15" s="4"/>
      <c r="AK15" s="4"/>
      <c r="AL15" s="4"/>
      <c r="AM15" s="4"/>
      <c r="AN15" s="4"/>
      <c r="AO15" s="4"/>
      <c r="AP15" s="4"/>
      <c r="AQ15" s="4"/>
      <c r="AR15" s="4"/>
      <c r="AS15" s="4"/>
    </row>
    <row r="16" spans="1:45" ht="36.75" customHeight="1">
      <c r="A16" s="773"/>
      <c r="B16" s="774"/>
      <c r="C16" s="811"/>
      <c r="D16" s="868" t="s">
        <v>35</v>
      </c>
      <c r="E16" s="777"/>
      <c r="F16" s="797"/>
      <c r="G16" s="871" t="s">
        <v>36</v>
      </c>
      <c r="H16" s="777"/>
      <c r="I16" s="777"/>
      <c r="J16" s="797"/>
      <c r="K16" s="64" t="s">
        <v>37</v>
      </c>
      <c r="L16" s="967" t="s">
        <v>38</v>
      </c>
      <c r="M16" s="778"/>
      <c r="N16" s="4"/>
      <c r="O16" s="4"/>
      <c r="P16" s="4"/>
      <c r="Q16" s="4"/>
      <c r="R16" s="145" t="s">
        <v>39</v>
      </c>
      <c r="S16" s="16"/>
      <c r="T16" s="16"/>
      <c r="U16" s="16"/>
      <c r="V16" s="19" t="s">
        <v>28</v>
      </c>
      <c r="W16" s="19" t="s">
        <v>28</v>
      </c>
      <c r="X16" s="19" t="s">
        <v>28</v>
      </c>
      <c r="Y16" s="145" t="s">
        <v>39</v>
      </c>
      <c r="Z16" s="4"/>
      <c r="AA16" s="4"/>
      <c r="AB16" s="4"/>
      <c r="AC16" s="4"/>
      <c r="AD16" s="4"/>
      <c r="AE16" s="4"/>
      <c r="AF16" s="4"/>
      <c r="AG16" s="4"/>
      <c r="AH16" s="4"/>
      <c r="AI16" s="4"/>
      <c r="AJ16" s="4"/>
      <c r="AK16" s="4"/>
      <c r="AL16" s="4"/>
      <c r="AM16" s="4"/>
      <c r="AN16" s="4"/>
      <c r="AO16" s="4"/>
      <c r="AP16" s="4"/>
      <c r="AQ16" s="4"/>
      <c r="AR16" s="4"/>
      <c r="AS16" s="4"/>
    </row>
    <row r="17" spans="1:45" ht="39.75" customHeight="1">
      <c r="A17" s="959" t="s">
        <v>40</v>
      </c>
      <c r="B17" s="809"/>
      <c r="C17" s="810"/>
      <c r="D17" s="951" t="s">
        <v>366</v>
      </c>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c r="AA17" s="4"/>
      <c r="AB17" s="4"/>
      <c r="AC17" s="4"/>
      <c r="AD17" s="4"/>
      <c r="AE17" s="4"/>
      <c r="AF17" s="4"/>
      <c r="AG17" s="4"/>
      <c r="AH17" s="4"/>
      <c r="AI17" s="4"/>
      <c r="AJ17" s="4"/>
      <c r="AK17" s="4"/>
      <c r="AL17" s="4"/>
      <c r="AM17" s="4"/>
      <c r="AN17" s="4"/>
      <c r="AO17" s="4"/>
      <c r="AP17" s="4"/>
      <c r="AQ17" s="4"/>
      <c r="AR17" s="4"/>
      <c r="AS17" s="4"/>
    </row>
    <row r="18" spans="1:45" ht="20.25" customHeight="1">
      <c r="A18" s="772"/>
      <c r="B18" s="770"/>
      <c r="C18" s="814"/>
      <c r="D18" s="147" t="s">
        <v>114</v>
      </c>
      <c r="E18" s="148">
        <v>2021</v>
      </c>
      <c r="F18" s="148">
        <v>2022</v>
      </c>
      <c r="G18" s="148">
        <v>2023</v>
      </c>
      <c r="H18" s="148">
        <v>2024</v>
      </c>
      <c r="I18" s="819" t="s">
        <v>367</v>
      </c>
      <c r="J18" s="809"/>
      <c r="K18" s="809"/>
      <c r="L18" s="809"/>
      <c r="M18" s="820"/>
      <c r="N18" s="4"/>
      <c r="O18" s="4"/>
      <c r="P18" s="4"/>
      <c r="Q18" s="2"/>
      <c r="R18" s="2"/>
      <c r="S18" s="2"/>
      <c r="T18" s="2"/>
      <c r="U18" s="2"/>
      <c r="V18" s="2"/>
      <c r="W18" s="2"/>
      <c r="X18" s="2"/>
      <c r="Y18" s="2"/>
      <c r="Z18" s="4"/>
      <c r="AA18" s="4"/>
      <c r="AB18" s="4"/>
      <c r="AC18" s="4"/>
      <c r="AD18" s="4"/>
      <c r="AE18" s="4"/>
      <c r="AF18" s="4"/>
      <c r="AG18" s="4"/>
      <c r="AH18" s="4"/>
      <c r="AI18" s="4"/>
      <c r="AJ18" s="4"/>
      <c r="AK18" s="4"/>
      <c r="AL18" s="4"/>
      <c r="AM18" s="4"/>
      <c r="AN18" s="4"/>
      <c r="AO18" s="4"/>
      <c r="AP18" s="4"/>
      <c r="AQ18" s="4"/>
      <c r="AR18" s="4"/>
      <c r="AS18" s="4"/>
    </row>
    <row r="19" spans="1:45" ht="20.25" customHeight="1">
      <c r="A19" s="772"/>
      <c r="B19" s="770"/>
      <c r="C19" s="814"/>
      <c r="D19" s="149" t="s">
        <v>45</v>
      </c>
      <c r="E19" s="189" t="s">
        <v>101</v>
      </c>
      <c r="F19" s="189" t="s">
        <v>101</v>
      </c>
      <c r="G19" s="189" t="s">
        <v>101</v>
      </c>
      <c r="H19" s="322">
        <v>0.86</v>
      </c>
      <c r="I19" s="821"/>
      <c r="J19" s="770"/>
      <c r="K19" s="770"/>
      <c r="L19" s="770"/>
      <c r="M19" s="771"/>
      <c r="N19" s="2"/>
      <c r="O19" s="2"/>
      <c r="P19" s="2"/>
      <c r="Q19" s="2"/>
      <c r="R19" s="2"/>
      <c r="S19" s="2"/>
      <c r="T19" s="2"/>
      <c r="U19" s="2"/>
      <c r="V19" s="2"/>
      <c r="W19" s="2"/>
      <c r="X19" s="2"/>
      <c r="Y19" s="38"/>
      <c r="Z19" s="2"/>
      <c r="AA19" s="2"/>
      <c r="AB19" s="2"/>
      <c r="AC19" s="2"/>
      <c r="AD19" s="2"/>
      <c r="AE19" s="2"/>
      <c r="AF19" s="2"/>
      <c r="AG19" s="2"/>
      <c r="AH19" s="2"/>
      <c r="AI19" s="2"/>
      <c r="AJ19" s="2"/>
      <c r="AK19" s="2"/>
      <c r="AL19" s="2"/>
      <c r="AM19" s="2"/>
      <c r="AN19" s="2"/>
      <c r="AO19" s="2"/>
      <c r="AP19" s="2"/>
      <c r="AQ19" s="2"/>
      <c r="AR19" s="2"/>
      <c r="AS19" s="2"/>
    </row>
    <row r="20" spans="1:45"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row>
    <row r="21" spans="1:45"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row>
    <row r="22" spans="1:45"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row>
    <row r="23" spans="1:45"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33" customHeight="1">
      <c r="A25" s="872" t="s">
        <v>368</v>
      </c>
      <c r="B25" s="784"/>
      <c r="C25" s="784"/>
      <c r="D25" s="784"/>
      <c r="E25" s="784"/>
      <c r="F25" s="784"/>
      <c r="G25" s="784"/>
      <c r="H25" s="784"/>
      <c r="I25" s="784"/>
      <c r="J25" s="784"/>
      <c r="K25" s="784"/>
      <c r="L25" s="784"/>
      <c r="M25" s="787"/>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126" customHeight="1">
      <c r="A26" s="803" t="s">
        <v>48</v>
      </c>
      <c r="B26" s="777"/>
      <c r="C26" s="797"/>
      <c r="D26" s="889" t="s">
        <v>369</v>
      </c>
      <c r="E26" s="777"/>
      <c r="F26" s="777"/>
      <c r="G26" s="777"/>
      <c r="H26" s="777"/>
      <c r="I26" s="777"/>
      <c r="J26" s="777"/>
      <c r="K26" s="777"/>
      <c r="L26" s="777"/>
      <c r="M26" s="778"/>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48" customHeight="1">
      <c r="A27" s="803" t="s">
        <v>50</v>
      </c>
      <c r="B27" s="777"/>
      <c r="C27" s="797"/>
      <c r="D27" s="824" t="s">
        <v>252</v>
      </c>
      <c r="E27" s="809"/>
      <c r="F27" s="809"/>
      <c r="G27" s="809"/>
      <c r="H27" s="809"/>
      <c r="I27" s="809"/>
      <c r="J27" s="810"/>
      <c r="K27" s="32" t="s">
        <v>52</v>
      </c>
      <c r="L27" s="824" t="s">
        <v>51</v>
      </c>
      <c r="M27" s="820"/>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row>
    <row r="28" spans="1:45"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row>
    <row r="29" spans="1:45" ht="33.75" customHeight="1">
      <c r="A29" s="815"/>
      <c r="B29" s="816"/>
      <c r="C29" s="817"/>
      <c r="D29" s="850" t="s">
        <v>370</v>
      </c>
      <c r="E29" s="766"/>
      <c r="F29" s="789"/>
      <c r="G29" s="851" t="s">
        <v>371</v>
      </c>
      <c r="H29" s="766"/>
      <c r="I29" s="766"/>
      <c r="J29" s="766"/>
      <c r="K29" s="789"/>
      <c r="L29" s="852" t="s">
        <v>372</v>
      </c>
      <c r="M29" s="767"/>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c r="AA31" s="4"/>
      <c r="AB31" s="20"/>
      <c r="AC31" s="4"/>
      <c r="AD31" s="4"/>
      <c r="AE31" s="4"/>
      <c r="AF31" s="4"/>
      <c r="AG31" s="4"/>
      <c r="AH31" s="4"/>
      <c r="AI31" s="4"/>
      <c r="AJ31" s="4"/>
      <c r="AK31" s="4"/>
      <c r="AL31" s="4"/>
      <c r="AM31" s="4"/>
      <c r="AN31" s="4"/>
      <c r="AO31" s="4"/>
      <c r="AP31" s="4"/>
      <c r="AQ31" s="4"/>
      <c r="AR31" s="4"/>
      <c r="AS31" s="4"/>
    </row>
    <row r="32" spans="1:45"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5" ht="30" customHeight="1">
      <c r="A33" s="68" t="s">
        <v>121</v>
      </c>
      <c r="B33" s="151" t="s">
        <v>122</v>
      </c>
      <c r="C33" s="70" t="s">
        <v>65</v>
      </c>
      <c r="D33" s="70" t="s">
        <v>66</v>
      </c>
      <c r="E33" s="71" t="s">
        <v>68</v>
      </c>
      <c r="F33" s="71" t="s">
        <v>373</v>
      </c>
      <c r="G33" s="827"/>
      <c r="H33" s="774"/>
      <c r="I33" s="774"/>
      <c r="J33" s="774"/>
      <c r="K33" s="774"/>
      <c r="L33" s="774"/>
      <c r="M33" s="775"/>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row>
    <row r="34" spans="1:45" ht="22.5" customHeight="1">
      <c r="A34" s="330" t="s">
        <v>314</v>
      </c>
      <c r="B34" s="72">
        <v>0.86</v>
      </c>
      <c r="C34" s="21">
        <v>58</v>
      </c>
      <c r="D34" s="22">
        <v>62</v>
      </c>
      <c r="E34" s="331">
        <f t="shared" ref="E34:E45" si="0">C34/D34</f>
        <v>0.93548387096774188</v>
      </c>
      <c r="F34" s="1185">
        <f>AVERAGE(E34:E36)</f>
        <v>0.89743401759530794</v>
      </c>
      <c r="G34" s="1186"/>
      <c r="H34" s="809"/>
      <c r="I34" s="809"/>
      <c r="J34" s="809"/>
      <c r="K34" s="809"/>
      <c r="L34" s="809"/>
      <c r="M34" s="820"/>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row>
    <row r="35" spans="1:45" ht="22.5" customHeight="1">
      <c r="A35" s="330" t="s">
        <v>315</v>
      </c>
      <c r="B35" s="72">
        <v>0.86</v>
      </c>
      <c r="C35" s="21">
        <v>70</v>
      </c>
      <c r="D35" s="22">
        <v>80</v>
      </c>
      <c r="E35" s="331">
        <f t="shared" si="0"/>
        <v>0.875</v>
      </c>
      <c r="F35" s="839"/>
      <c r="G35" s="1092"/>
      <c r="H35" s="770"/>
      <c r="I35" s="770"/>
      <c r="J35" s="770"/>
      <c r="K35" s="770"/>
      <c r="L35" s="770"/>
      <c r="M35" s="771"/>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row>
    <row r="36" spans="1:45" ht="22.5" customHeight="1">
      <c r="A36" s="330" t="s">
        <v>316</v>
      </c>
      <c r="B36" s="72">
        <v>0.86</v>
      </c>
      <c r="C36" s="21">
        <v>97</v>
      </c>
      <c r="D36" s="22">
        <v>110</v>
      </c>
      <c r="E36" s="331">
        <f t="shared" si="0"/>
        <v>0.88181818181818183</v>
      </c>
      <c r="F36" s="800"/>
      <c r="G36" s="1092"/>
      <c r="H36" s="770"/>
      <c r="I36" s="770"/>
      <c r="J36" s="770"/>
      <c r="K36" s="770"/>
      <c r="L36" s="770"/>
      <c r="M36" s="771"/>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row>
    <row r="37" spans="1:45" ht="22.5" customHeight="1">
      <c r="A37" s="330" t="s">
        <v>317</v>
      </c>
      <c r="B37" s="72">
        <v>0.86</v>
      </c>
      <c r="C37" s="21">
        <v>74</v>
      </c>
      <c r="D37" s="22">
        <v>81</v>
      </c>
      <c r="E37" s="331">
        <f t="shared" si="0"/>
        <v>0.9135802469135802</v>
      </c>
      <c r="F37" s="1185">
        <f>AVERAGE(E37:E39)</f>
        <v>0.93459946771386282</v>
      </c>
      <c r="G37" s="1092"/>
      <c r="H37" s="770"/>
      <c r="I37" s="770"/>
      <c r="J37" s="770"/>
      <c r="K37" s="770"/>
      <c r="L37" s="770"/>
      <c r="M37" s="771"/>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row>
    <row r="38" spans="1:45" ht="22.5" customHeight="1">
      <c r="A38" s="330" t="s">
        <v>318</v>
      </c>
      <c r="B38" s="72">
        <v>0.86</v>
      </c>
      <c r="C38" s="21">
        <v>94</v>
      </c>
      <c r="D38" s="22">
        <v>98</v>
      </c>
      <c r="E38" s="331">
        <f t="shared" si="0"/>
        <v>0.95918367346938771</v>
      </c>
      <c r="F38" s="839"/>
      <c r="G38" s="1092"/>
      <c r="H38" s="770"/>
      <c r="I38" s="770"/>
      <c r="J38" s="770"/>
      <c r="K38" s="770"/>
      <c r="L38" s="770"/>
      <c r="M38" s="771"/>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row>
    <row r="39" spans="1:45" ht="22.5" customHeight="1">
      <c r="A39" s="330" t="s">
        <v>319</v>
      </c>
      <c r="B39" s="72">
        <v>0.86</v>
      </c>
      <c r="C39" s="21">
        <v>54</v>
      </c>
      <c r="D39" s="22">
        <v>58</v>
      </c>
      <c r="E39" s="331">
        <f t="shared" si="0"/>
        <v>0.93103448275862066</v>
      </c>
      <c r="F39" s="800"/>
      <c r="G39" s="1092"/>
      <c r="H39" s="770"/>
      <c r="I39" s="770"/>
      <c r="J39" s="770"/>
      <c r="K39" s="770"/>
      <c r="L39" s="770"/>
      <c r="M39" s="771"/>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row>
    <row r="40" spans="1:45" ht="22.5" customHeight="1">
      <c r="A40" s="332" t="s">
        <v>320</v>
      </c>
      <c r="B40" s="72">
        <v>0.88</v>
      </c>
      <c r="C40" s="21">
        <v>82</v>
      </c>
      <c r="D40" s="22">
        <v>83</v>
      </c>
      <c r="E40" s="331">
        <f t="shared" si="0"/>
        <v>0.98795180722891562</v>
      </c>
      <c r="F40" s="1185" t="e">
        <f>AVERAGE(E40:E42)</f>
        <v>#DIV/0!</v>
      </c>
      <c r="G40" s="1092"/>
      <c r="H40" s="770"/>
      <c r="I40" s="770"/>
      <c r="J40" s="770"/>
      <c r="K40" s="770"/>
      <c r="L40" s="770"/>
      <c r="M40" s="771"/>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row>
    <row r="41" spans="1:45" ht="22.5" customHeight="1">
      <c r="A41" s="332" t="s">
        <v>374</v>
      </c>
      <c r="B41" s="72">
        <v>0.88</v>
      </c>
      <c r="C41" s="21"/>
      <c r="D41" s="22"/>
      <c r="E41" s="331" t="e">
        <f t="shared" si="0"/>
        <v>#DIV/0!</v>
      </c>
      <c r="F41" s="839"/>
      <c r="G41" s="1092"/>
      <c r="H41" s="770"/>
      <c r="I41" s="770"/>
      <c r="J41" s="770"/>
      <c r="K41" s="770"/>
      <c r="L41" s="770"/>
      <c r="M41" s="771"/>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row>
    <row r="42" spans="1:45" ht="22.5" customHeight="1">
      <c r="A42" s="332" t="s">
        <v>323</v>
      </c>
      <c r="B42" s="72">
        <v>0.88</v>
      </c>
      <c r="C42" s="21"/>
      <c r="D42" s="22"/>
      <c r="E42" s="331" t="e">
        <f t="shared" si="0"/>
        <v>#DIV/0!</v>
      </c>
      <c r="F42" s="800"/>
      <c r="G42" s="1092"/>
      <c r="H42" s="770"/>
      <c r="I42" s="770"/>
      <c r="J42" s="770"/>
      <c r="K42" s="770"/>
      <c r="L42" s="770"/>
      <c r="M42" s="771"/>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row>
    <row r="43" spans="1:45" ht="22.5" customHeight="1">
      <c r="A43" s="332" t="s">
        <v>324</v>
      </c>
      <c r="B43" s="72">
        <v>0.88</v>
      </c>
      <c r="C43" s="21"/>
      <c r="D43" s="22"/>
      <c r="E43" s="331" t="e">
        <f t="shared" si="0"/>
        <v>#DIV/0!</v>
      </c>
      <c r="F43" s="1185" t="e">
        <f>AVERAGE(E43:E45)</f>
        <v>#DIV/0!</v>
      </c>
      <c r="G43" s="1092"/>
      <c r="H43" s="770"/>
      <c r="I43" s="770"/>
      <c r="J43" s="770"/>
      <c r="K43" s="770"/>
      <c r="L43" s="770"/>
      <c r="M43" s="771"/>
      <c r="N43" s="2"/>
      <c r="O43" s="2"/>
      <c r="P43" s="2"/>
      <c r="Q43" s="160"/>
      <c r="R43" s="160"/>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5" ht="22.5" customHeight="1">
      <c r="A44" s="332" t="s">
        <v>325</v>
      </c>
      <c r="B44" s="72">
        <v>0.88</v>
      </c>
      <c r="C44" s="21"/>
      <c r="D44" s="22"/>
      <c r="E44" s="331" t="e">
        <f t="shared" si="0"/>
        <v>#DIV/0!</v>
      </c>
      <c r="F44" s="839"/>
      <c r="G44" s="1092"/>
      <c r="H44" s="770"/>
      <c r="I44" s="770"/>
      <c r="J44" s="770"/>
      <c r="K44" s="770"/>
      <c r="L44" s="770"/>
      <c r="M44" s="771"/>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row r="45" spans="1:45" ht="22.5" customHeight="1">
      <c r="A45" s="332" t="s">
        <v>326</v>
      </c>
      <c r="B45" s="72">
        <v>0.88</v>
      </c>
      <c r="C45" s="21"/>
      <c r="D45" s="22"/>
      <c r="E45" s="331" t="e">
        <f t="shared" si="0"/>
        <v>#DIV/0!</v>
      </c>
      <c r="F45" s="800"/>
      <c r="G45" s="1092"/>
      <c r="H45" s="770"/>
      <c r="I45" s="770"/>
      <c r="J45" s="770"/>
      <c r="K45" s="770"/>
      <c r="L45" s="770"/>
      <c r="M45" s="771"/>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row>
    <row r="46" spans="1:45" ht="57.75" customHeight="1">
      <c r="A46" s="45" t="s">
        <v>73</v>
      </c>
      <c r="B46" s="72">
        <f>AVERAGE(B34:B45)</f>
        <v>0.87000000000000011</v>
      </c>
      <c r="C46" s="22">
        <f t="shared" ref="C46:D46" si="1">SUM(C42:C45)</f>
        <v>0</v>
      </c>
      <c r="D46" s="22">
        <f t="shared" si="1"/>
        <v>0</v>
      </c>
      <c r="E46" s="333" t="e">
        <f t="shared" ref="E46:F46" si="2">AVERAGE(E34:E45)</f>
        <v>#DIV/0!</v>
      </c>
      <c r="F46" s="334" t="e">
        <f t="shared" si="2"/>
        <v>#DIV/0!</v>
      </c>
      <c r="G46" s="1092"/>
      <c r="H46" s="770"/>
      <c r="I46" s="770"/>
      <c r="J46" s="770"/>
      <c r="K46" s="770"/>
      <c r="L46" s="770"/>
      <c r="M46" s="771"/>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row>
    <row r="47" spans="1:45" ht="35.25" customHeight="1">
      <c r="A47" s="51"/>
      <c r="B47" s="2"/>
      <c r="C47" s="2"/>
      <c r="D47" s="2"/>
      <c r="E47" s="2"/>
      <c r="F47" s="2"/>
      <c r="G47" s="827"/>
      <c r="H47" s="774"/>
      <c r="I47" s="774"/>
      <c r="J47" s="774"/>
      <c r="K47" s="774"/>
      <c r="L47" s="774"/>
      <c r="M47" s="775"/>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row>
    <row r="48" spans="1:45" ht="30.75" customHeight="1">
      <c r="A48" s="803" t="s">
        <v>74</v>
      </c>
      <c r="B48" s="777"/>
      <c r="C48" s="777"/>
      <c r="D48" s="777"/>
      <c r="E48" s="777"/>
      <c r="F48" s="777"/>
      <c r="G48" s="777"/>
      <c r="H48" s="777"/>
      <c r="I48" s="777"/>
      <c r="J48" s="777"/>
      <c r="K48" s="777"/>
      <c r="L48" s="777"/>
      <c r="M48" s="778"/>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ht="409.5" customHeight="1">
      <c r="A49" s="856" t="s">
        <v>375</v>
      </c>
      <c r="B49" s="809"/>
      <c r="C49" s="809"/>
      <c r="D49" s="809"/>
      <c r="E49" s="809"/>
      <c r="F49" s="809"/>
      <c r="G49" s="809"/>
      <c r="H49" s="809"/>
      <c r="I49" s="809"/>
      <c r="J49" s="809"/>
      <c r="K49" s="809"/>
      <c r="L49" s="809"/>
      <c r="M49" s="820"/>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ht="48" customHeight="1">
      <c r="A50" s="864" t="s">
        <v>76</v>
      </c>
      <c r="B50" s="809"/>
      <c r="C50" s="810"/>
      <c r="D50" s="890" t="s">
        <v>77</v>
      </c>
      <c r="E50" s="809"/>
      <c r="F50" s="810"/>
      <c r="G50" s="853" t="s">
        <v>78</v>
      </c>
      <c r="H50" s="809"/>
      <c r="I50" s="809"/>
      <c r="J50" s="810"/>
      <c r="K50" s="857" t="s">
        <v>79</v>
      </c>
      <c r="L50" s="891" t="s">
        <v>376</v>
      </c>
      <c r="M50" s="810"/>
      <c r="N50" s="1187"/>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row>
    <row r="51" spans="1:45" ht="78" customHeight="1">
      <c r="A51" s="773"/>
      <c r="B51" s="774"/>
      <c r="C51" s="811"/>
      <c r="D51" s="836"/>
      <c r="E51" s="774"/>
      <c r="F51" s="811"/>
      <c r="G51" s="836"/>
      <c r="H51" s="774"/>
      <c r="I51" s="774"/>
      <c r="J51" s="811"/>
      <c r="K51" s="858"/>
      <c r="L51" s="884"/>
      <c r="M51" s="886"/>
      <c r="N51" s="972"/>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row>
    <row r="52" spans="1:45" ht="49.5" customHeight="1">
      <c r="A52" s="892" t="s">
        <v>81</v>
      </c>
      <c r="B52" s="777"/>
      <c r="C52" s="802"/>
      <c r="D52" s="768" t="s">
        <v>377</v>
      </c>
      <c r="E52" s="766"/>
      <c r="F52" s="766"/>
      <c r="G52" s="766"/>
      <c r="H52" s="766"/>
      <c r="I52" s="766"/>
      <c r="J52" s="789"/>
      <c r="K52" s="326" t="s">
        <v>83</v>
      </c>
      <c r="L52" s="1188" t="s">
        <v>378</v>
      </c>
      <c r="M52" s="797"/>
      <c r="N52" s="2"/>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row>
    <row r="53" spans="1:45" ht="36" customHeight="1">
      <c r="A53" s="876" t="s">
        <v>85</v>
      </c>
      <c r="B53" s="766"/>
      <c r="C53" s="877"/>
      <c r="D53" s="768" t="s">
        <v>329</v>
      </c>
      <c r="E53" s="766"/>
      <c r="F53" s="766"/>
      <c r="G53" s="766"/>
      <c r="H53" s="766"/>
      <c r="I53" s="766"/>
      <c r="J53" s="789"/>
      <c r="K53" s="327" t="s">
        <v>86</v>
      </c>
      <c r="L53" s="1189"/>
      <c r="M53" s="823"/>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row>
    <row r="54" spans="1:45" ht="15.75" customHeight="1">
      <c r="A54" s="954" t="s">
        <v>191</v>
      </c>
      <c r="B54" s="766"/>
      <c r="C54" s="766"/>
      <c r="D54" s="766"/>
      <c r="E54" s="766"/>
      <c r="F54" s="766"/>
      <c r="G54" s="766"/>
      <c r="H54" s="766"/>
      <c r="I54" s="766"/>
      <c r="J54" s="766"/>
      <c r="K54" s="766"/>
      <c r="L54" s="766"/>
      <c r="M54" s="767"/>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row>
    <row r="55" spans="1:45" ht="15.75" customHeight="1">
      <c r="A55" s="863" t="s">
        <v>88</v>
      </c>
      <c r="B55" s="777"/>
      <c r="C55" s="777"/>
      <c r="D55" s="777"/>
      <c r="E55" s="777"/>
      <c r="F55" s="777"/>
      <c r="G55" s="777"/>
      <c r="H55" s="777"/>
      <c r="I55" s="777"/>
      <c r="J55" s="777"/>
      <c r="K55" s="777"/>
      <c r="L55" s="777"/>
      <c r="M55" s="778"/>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ht="20.25" customHeight="1">
      <c r="A56" s="860" t="s">
        <v>89</v>
      </c>
      <c r="B56" s="777"/>
      <c r="C56" s="797"/>
      <c r="D56" s="861" t="s">
        <v>90</v>
      </c>
      <c r="E56" s="777"/>
      <c r="F56" s="797"/>
      <c r="G56" s="861" t="s">
        <v>91</v>
      </c>
      <c r="H56" s="777"/>
      <c r="I56" s="777"/>
      <c r="J56" s="797"/>
      <c r="K56" s="57" t="s">
        <v>192</v>
      </c>
      <c r="L56" s="861" t="s">
        <v>91</v>
      </c>
      <c r="M56" s="778"/>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ht="49.5" customHeight="1">
      <c r="A57" s="961" t="s">
        <v>93</v>
      </c>
      <c r="B57" s="777"/>
      <c r="C57" s="797"/>
      <c r="D57" s="829" t="s">
        <v>94</v>
      </c>
      <c r="E57" s="777"/>
      <c r="F57" s="797"/>
      <c r="G57" s="830" t="s">
        <v>129</v>
      </c>
      <c r="H57" s="777"/>
      <c r="I57" s="777"/>
      <c r="J57" s="797"/>
      <c r="K57" s="58"/>
      <c r="L57" s="828"/>
      <c r="M57" s="778"/>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ht="95.25" customHeight="1">
      <c r="A58" s="961" t="s">
        <v>96</v>
      </c>
      <c r="B58" s="777"/>
      <c r="C58" s="797"/>
      <c r="D58" s="829" t="s">
        <v>94</v>
      </c>
      <c r="E58" s="777"/>
      <c r="F58" s="797"/>
      <c r="G58" s="831" t="s">
        <v>97</v>
      </c>
      <c r="H58" s="777"/>
      <c r="I58" s="777"/>
      <c r="J58" s="797"/>
      <c r="K58" s="59"/>
      <c r="L58" s="828"/>
      <c r="M58" s="778"/>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ht="64.5" customHeight="1">
      <c r="A59" s="961" t="s">
        <v>98</v>
      </c>
      <c r="B59" s="777"/>
      <c r="C59" s="797"/>
      <c r="D59" s="829" t="s">
        <v>94</v>
      </c>
      <c r="E59" s="777"/>
      <c r="F59" s="797"/>
      <c r="G59" s="831" t="s">
        <v>99</v>
      </c>
      <c r="H59" s="777"/>
      <c r="I59" s="777"/>
      <c r="J59" s="797"/>
      <c r="K59" s="58"/>
      <c r="L59" s="828"/>
      <c r="M59" s="778"/>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ht="85.5" customHeight="1">
      <c r="A60" s="961" t="s">
        <v>100</v>
      </c>
      <c r="B60" s="777"/>
      <c r="C60" s="797"/>
      <c r="D60" s="829" t="s">
        <v>101</v>
      </c>
      <c r="E60" s="777"/>
      <c r="F60" s="797"/>
      <c r="G60" s="832" t="s">
        <v>102</v>
      </c>
      <c r="H60" s="777"/>
      <c r="I60" s="777"/>
      <c r="J60" s="797"/>
      <c r="K60" s="58"/>
      <c r="L60" s="828"/>
      <c r="M60" s="778"/>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ht="34.5" customHeight="1">
      <c r="A61" s="879" t="s">
        <v>103</v>
      </c>
      <c r="B61" s="809"/>
      <c r="C61" s="810"/>
      <c r="D61" s="883" t="s">
        <v>77</v>
      </c>
      <c r="E61" s="809"/>
      <c r="F61" s="809"/>
      <c r="G61" s="809"/>
      <c r="H61" s="809"/>
      <c r="I61" s="809"/>
      <c r="J61" s="810"/>
      <c r="K61" s="887"/>
      <c r="L61" s="888"/>
      <c r="M61" s="820"/>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ht="22.5" customHeight="1">
      <c r="A62" s="821"/>
      <c r="B62" s="770"/>
      <c r="C62" s="814"/>
      <c r="D62" s="821"/>
      <c r="E62" s="770"/>
      <c r="F62" s="770"/>
      <c r="G62" s="770"/>
      <c r="H62" s="770"/>
      <c r="I62" s="770"/>
      <c r="J62" s="814"/>
      <c r="K62" s="839"/>
      <c r="L62" s="821"/>
      <c r="M62" s="771"/>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ht="22.5" customHeight="1">
      <c r="A63" s="821"/>
      <c r="B63" s="770"/>
      <c r="C63" s="814"/>
      <c r="D63" s="821"/>
      <c r="E63" s="770"/>
      <c r="F63" s="770"/>
      <c r="G63" s="770"/>
      <c r="H63" s="770"/>
      <c r="I63" s="770"/>
      <c r="J63" s="814"/>
      <c r="K63" s="839"/>
      <c r="L63" s="821"/>
      <c r="M63" s="771"/>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ht="22.5" customHeight="1">
      <c r="A64" s="836"/>
      <c r="B64" s="774"/>
      <c r="C64" s="811"/>
      <c r="D64" s="884"/>
      <c r="E64" s="885"/>
      <c r="F64" s="885"/>
      <c r="G64" s="885"/>
      <c r="H64" s="885"/>
      <c r="I64" s="885"/>
      <c r="J64" s="886"/>
      <c r="K64" s="839"/>
      <c r="L64" s="821"/>
      <c r="M64" s="771"/>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5" ht="58.5" customHeight="1">
      <c r="A65" s="880" t="s">
        <v>133</v>
      </c>
      <c r="B65" s="777"/>
      <c r="C65" s="802"/>
      <c r="D65" s="962" t="s">
        <v>134</v>
      </c>
      <c r="E65" s="777"/>
      <c r="F65" s="777"/>
      <c r="G65" s="777"/>
      <c r="H65" s="777"/>
      <c r="I65" s="777"/>
      <c r="J65" s="797"/>
      <c r="K65" s="882"/>
      <c r="L65" s="777"/>
      <c r="M65" s="797"/>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5"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5"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5"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5"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5"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5"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row>
    <row r="72" spans="1:45"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row>
    <row r="73" spans="1:45"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row>
    <row r="74" spans="1:45"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row>
    <row r="75" spans="1:4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row>
    <row r="76" spans="1:45"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row>
    <row r="77" spans="1:45"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row>
    <row r="78" spans="1:45"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row>
    <row r="79" spans="1:45"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row>
    <row r="80" spans="1:45" ht="12.75" customHeight="1">
      <c r="A80" s="156" t="s">
        <v>147</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ht="12.75" customHeight="1">
      <c r="A81" s="156" t="s">
        <v>172</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ht="12.75" customHeight="1">
      <c r="A82" s="156" t="s">
        <v>147</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ht="12.75" customHeight="1">
      <c r="A83" s="156" t="s">
        <v>142</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ht="12.75" customHeight="1">
      <c r="A88" s="80" t="s">
        <v>94</v>
      </c>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ht="12.75" customHeight="1">
      <c r="A89" s="80" t="s">
        <v>135</v>
      </c>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ht="12.75" customHeight="1">
      <c r="A90" s="80" t="s">
        <v>101</v>
      </c>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ht="12.75" customHeight="1">
      <c r="A91" s="80" t="s">
        <v>136</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row>
    <row r="110" spans="1:45"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row>
    <row r="111" spans="1:45"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row>
    <row r="112" spans="1:45"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row>
    <row r="113" spans="1:45"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row>
    <row r="114" spans="1:45"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row r="115" spans="1:4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row>
    <row r="116" spans="1:45"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row>
    <row r="117" spans="1:45" ht="38.25" customHeight="1">
      <c r="A117" s="157" t="s">
        <v>193</v>
      </c>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row>
    <row r="118" spans="1:45" ht="12.75" customHeight="1">
      <c r="A118" s="2" t="s">
        <v>194</v>
      </c>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row>
    <row r="119" spans="1:45" ht="25.5" customHeight="1">
      <c r="A119" s="2" t="s">
        <v>195</v>
      </c>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row>
    <row r="120" spans="1:45" ht="25.5" customHeight="1">
      <c r="A120" s="2" t="s">
        <v>17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row>
    <row r="121" spans="1:45" ht="25.5" customHeight="1">
      <c r="A121" s="2" t="s">
        <v>196</v>
      </c>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row>
    <row r="122" spans="1:45" ht="12.75" customHeight="1">
      <c r="A122" s="2" t="s">
        <v>197</v>
      </c>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row>
    <row r="123" spans="1:45"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row>
    <row r="124" spans="1:45" ht="12.75" customHeight="1">
      <c r="A124" s="2"/>
      <c r="B124" s="2" t="s">
        <v>198</v>
      </c>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row>
    <row r="125" spans="1:45" ht="12.75" customHeight="1">
      <c r="A125" s="2"/>
      <c r="B125" s="2" t="s">
        <v>7</v>
      </c>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row>
    <row r="126" spans="1:45" ht="38.25" customHeight="1">
      <c r="A126" s="2"/>
      <c r="B126" s="2" t="s">
        <v>173</v>
      </c>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row>
    <row r="127" spans="1:45" ht="51" customHeight="1">
      <c r="A127" s="2" t="s">
        <v>199</v>
      </c>
      <c r="B127" s="2" t="s">
        <v>200</v>
      </c>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row>
    <row r="128" spans="1:45" ht="25.5" customHeight="1">
      <c r="A128" s="2" t="s">
        <v>201</v>
      </c>
      <c r="B128" s="2" t="s">
        <v>202</v>
      </c>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row>
    <row r="129" spans="1:45" ht="25.5" customHeight="1">
      <c r="A129" s="2" t="s">
        <v>19</v>
      </c>
      <c r="B129" s="2" t="s">
        <v>203</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row>
    <row r="130" spans="1:45" ht="38.25" customHeight="1">
      <c r="A130" s="2" t="s">
        <v>21</v>
      </c>
      <c r="B130" s="2" t="s">
        <v>204</v>
      </c>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row>
    <row r="131" spans="1:45" ht="63.75" customHeight="1">
      <c r="A131" s="2" t="s">
        <v>145</v>
      </c>
      <c r="B131" s="2" t="s">
        <v>205</v>
      </c>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row>
    <row r="132" spans="1:45" ht="25.5" customHeight="1">
      <c r="A132" s="2" t="s">
        <v>147</v>
      </c>
      <c r="B132" s="2" t="s">
        <v>206</v>
      </c>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row>
    <row r="133" spans="1:45" ht="25.5" customHeight="1">
      <c r="A133" s="2" t="s">
        <v>207</v>
      </c>
      <c r="B133" s="2" t="s">
        <v>208</v>
      </c>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row>
    <row r="134" spans="1:45" ht="12.75" customHeight="1">
      <c r="A134" s="2"/>
      <c r="B134" s="2" t="s">
        <v>209</v>
      </c>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row>
    <row r="135" spans="1:45" ht="25.5" customHeight="1">
      <c r="A135" s="2"/>
      <c r="B135" s="2" t="s">
        <v>210</v>
      </c>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row>
    <row r="136" spans="1:45" ht="25.5" customHeight="1">
      <c r="A136" s="2"/>
      <c r="B136" s="2" t="s">
        <v>211</v>
      </c>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row>
    <row r="137" spans="1:45"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row>
    <row r="138" spans="1:45"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row>
    <row r="139" spans="1:45"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row>
    <row r="140" spans="1:45"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row>
    <row r="141" spans="1:45"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row>
    <row r="142" spans="1:45" ht="38.25" customHeight="1">
      <c r="A142" s="2" t="s">
        <v>138</v>
      </c>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row>
    <row r="143" spans="1:45" ht="12.75" customHeight="1">
      <c r="A143" s="2" t="s">
        <v>5</v>
      </c>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row>
    <row r="144" spans="1:45" ht="12.75" customHeight="1">
      <c r="A144" s="2" t="s">
        <v>105</v>
      </c>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row>
    <row r="145" spans="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row>
    <row r="146" spans="1:45"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row>
    <row r="147" spans="1:45"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row>
    <row r="148" spans="1:45"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row>
    <row r="149" spans="1:45"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row>
    <row r="150" spans="1:45"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row>
    <row r="151" spans="1:45"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row>
    <row r="152" spans="1:45" ht="25.5" customHeight="1">
      <c r="A152" s="2" t="s">
        <v>212</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row>
    <row r="153" spans="1:45" ht="15" customHeight="1">
      <c r="A153" s="158" t="s">
        <v>213</v>
      </c>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row>
    <row r="154" spans="1:45" ht="15" customHeight="1">
      <c r="A154" s="158" t="s">
        <v>214</v>
      </c>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row>
    <row r="155" spans="1:45" ht="15" customHeight="1">
      <c r="A155" s="158" t="s">
        <v>215</v>
      </c>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row>
    <row r="156" spans="1:45" ht="15" customHeight="1">
      <c r="A156" s="158" t="s">
        <v>216</v>
      </c>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row>
    <row r="157" spans="1:45" ht="12.75" customHeight="1">
      <c r="A157" s="159" t="s">
        <v>3</v>
      </c>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row>
    <row r="158" spans="1:45"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row>
    <row r="159" spans="1:45" ht="25.5" customHeight="1">
      <c r="A159" s="2" t="s">
        <v>217</v>
      </c>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row>
    <row r="160" spans="1:45" ht="12.75" customHeight="1">
      <c r="A160" s="2" t="s">
        <v>94</v>
      </c>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row>
    <row r="161" spans="1:45" ht="12.75" customHeight="1">
      <c r="A161" s="2" t="s">
        <v>218</v>
      </c>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row>
    <row r="162" spans="1:45" ht="12.75" customHeight="1">
      <c r="A162" s="2" t="s">
        <v>219</v>
      </c>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row>
    <row r="163" spans="1:45"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row>
    <row r="164" spans="1:45"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row>
    <row r="165" spans="1:4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row>
    <row r="166" spans="1:45"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row>
    <row r="167" spans="1:45"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row>
    <row r="168" spans="1:45"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row>
    <row r="169" spans="1:45"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row>
    <row r="170" spans="1:45"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row>
    <row r="171" spans="1:45"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row>
    <row r="172" spans="1:45"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row>
    <row r="173" spans="1:45"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row>
    <row r="174" spans="1:45"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row>
    <row r="175" spans="1:4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row>
    <row r="176" spans="1:45"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row>
    <row r="177" spans="1:45"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row>
    <row r="178" spans="1:45"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row>
    <row r="179" spans="1:45"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row>
    <row r="180" spans="1:45"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row>
    <row r="181" spans="1:45"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row>
    <row r="182" spans="1:45"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row>
    <row r="183" spans="1:45"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row>
    <row r="184" spans="1:45"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row>
    <row r="185" spans="1:4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row>
    <row r="186" spans="1:45"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row>
    <row r="187" spans="1:45"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row>
    <row r="188" spans="1:45"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row>
    <row r="189" spans="1:45"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row>
    <row r="190" spans="1:45"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row>
    <row r="191" spans="1:45"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row>
    <row r="192" spans="1:45"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row>
    <row r="193" spans="1:45"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row>
    <row r="194" spans="1:45"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row>
    <row r="195" spans="1:4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row>
    <row r="196" spans="1:45"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row>
    <row r="197" spans="1:45"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row>
    <row r="198" spans="1:45"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row>
    <row r="199" spans="1:45"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row>
    <row r="200" spans="1:45"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row>
    <row r="201" spans="1:45"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1:45"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1:45"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1:45"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1:4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1:45"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1:45"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1:45"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1:45"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1:45"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1:45"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1:45"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1:45"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1:45"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1:4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1:45"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1:45"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1:45"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1:45"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1:45"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1:45"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1:45"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1:45"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1:45"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1:4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row>
    <row r="364" spans="1:45"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row>
    <row r="365" spans="1:45"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row>
    <row r="366" spans="1:45"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row>
    <row r="367" spans="1:45"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row>
    <row r="368" spans="1:45"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row>
    <row r="369" spans="1:45"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row>
    <row r="370" spans="1:45"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row>
    <row r="371" spans="1:45"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row>
    <row r="372" spans="1:45"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row>
    <row r="373" spans="1:45"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row>
    <row r="374" spans="1:45"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row>
    <row r="375" spans="1:45"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row>
    <row r="376" spans="1:45"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row>
    <row r="377" spans="1:45"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row>
    <row r="378" spans="1:45"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row>
    <row r="379" spans="1:45"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row>
    <row r="380" spans="1:45"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row>
    <row r="381" spans="1:45"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row>
    <row r="382" spans="1:45"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row>
    <row r="383" spans="1:45"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row>
    <row r="384" spans="1:45"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row>
    <row r="385" spans="1:45"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row>
    <row r="386" spans="1:45"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row>
    <row r="387" spans="1:45"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row>
    <row r="388" spans="1:45"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row>
    <row r="389" spans="1:45"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row>
    <row r="390" spans="1:45"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row>
    <row r="391" spans="1:45"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row>
    <row r="392" spans="1:45"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row>
    <row r="393" spans="1:45"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row>
    <row r="394" spans="1:45"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row>
    <row r="395" spans="1:45"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row>
    <row r="396" spans="1:45"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row>
    <row r="397" spans="1:45"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row>
    <row r="398" spans="1:45"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row>
    <row r="399" spans="1:45"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row>
    <row r="400" spans="1:45"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row>
    <row r="401" spans="1:45"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row>
    <row r="402" spans="1:45"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row>
    <row r="403" spans="1:45"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row>
    <row r="404" spans="1:45"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row>
    <row r="405" spans="1:45"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row>
    <row r="406" spans="1:45"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row>
    <row r="407" spans="1:45"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row>
    <row r="408" spans="1:45"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row>
    <row r="409" spans="1:45"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row>
    <row r="410" spans="1:45"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row>
    <row r="411" spans="1:45"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row>
    <row r="412" spans="1:45"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row>
    <row r="413" spans="1:45"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row>
    <row r="414" spans="1:45"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row>
    <row r="415" spans="1:45"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row>
    <row r="416" spans="1:45"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row>
    <row r="417" spans="1:45"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row>
    <row r="418" spans="1:45"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row>
    <row r="419" spans="1:45"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row>
    <row r="420" spans="1:45"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row>
    <row r="421" spans="1:45"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row>
    <row r="422" spans="1:45"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row>
    <row r="423" spans="1:45"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row>
    <row r="424" spans="1:45"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row>
    <row r="425" spans="1:45"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row>
    <row r="426" spans="1:45"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row>
    <row r="427" spans="1:45"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row>
    <row r="428" spans="1:45"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row>
    <row r="429" spans="1:45"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row>
    <row r="430" spans="1:45"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row>
    <row r="431" spans="1:45"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row>
    <row r="432" spans="1:45"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row>
    <row r="433" spans="1:45"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row>
    <row r="434" spans="1:45"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row>
    <row r="435" spans="1:45"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row>
    <row r="436" spans="1:45"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row>
    <row r="437" spans="1:45"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row>
    <row r="438" spans="1:45"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row>
    <row r="439" spans="1:45"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row>
    <row r="440" spans="1:45"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row>
    <row r="441" spans="1:45"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row>
    <row r="442" spans="1:45"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row>
    <row r="443" spans="1:45"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row>
    <row r="444" spans="1:45"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row>
    <row r="445" spans="1:45"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row>
    <row r="446" spans="1:45"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row>
    <row r="447" spans="1:45"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row>
    <row r="448" spans="1:45"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row>
    <row r="449" spans="1:45"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row>
    <row r="450" spans="1:45"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row>
    <row r="451" spans="1:45"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row>
    <row r="452" spans="1:45"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row>
    <row r="453" spans="1:45"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row>
    <row r="454" spans="1:45"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row>
    <row r="455" spans="1:45"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row>
    <row r="456" spans="1:45"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row>
    <row r="457" spans="1:45"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row>
    <row r="458" spans="1:45"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row>
    <row r="459" spans="1:45"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row>
    <row r="460" spans="1:45"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row>
    <row r="461" spans="1:45"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row>
    <row r="462" spans="1:45"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row>
    <row r="463" spans="1:45"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row>
    <row r="464" spans="1:45"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row>
    <row r="465" spans="1:45"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row>
    <row r="466" spans="1:45"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row>
    <row r="467" spans="1:45"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row>
    <row r="468" spans="1:45"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row>
    <row r="469" spans="1:45"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row>
    <row r="470" spans="1:45"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row>
    <row r="471" spans="1:45"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row>
    <row r="472" spans="1:45"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row>
    <row r="473" spans="1:45"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row>
    <row r="474" spans="1:45"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row>
    <row r="475" spans="1:45"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row>
    <row r="476" spans="1:45"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row>
    <row r="477" spans="1:45"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row>
    <row r="478" spans="1:45"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row>
    <row r="479" spans="1:45"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row>
    <row r="480" spans="1:45"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row>
    <row r="481" spans="1:45"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row>
    <row r="482" spans="1:45"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row>
    <row r="483" spans="1:45"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row>
    <row r="484" spans="1:45"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row>
    <row r="485" spans="1:45"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row>
    <row r="486" spans="1:45"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row>
    <row r="487" spans="1:45"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row>
    <row r="488" spans="1:45"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row>
    <row r="489" spans="1:45"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row>
    <row r="490" spans="1:45"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row>
    <row r="491" spans="1:45"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row>
    <row r="492" spans="1:45"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row>
    <row r="493" spans="1:45"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row>
    <row r="494" spans="1:45"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row>
    <row r="495" spans="1:45"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row>
    <row r="496" spans="1:45"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row>
    <row r="497" spans="1:45"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row>
    <row r="498" spans="1:45"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row>
    <row r="499" spans="1:45"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row>
    <row r="500" spans="1:45"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row>
    <row r="501" spans="1:45"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row>
    <row r="502" spans="1:45"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row>
    <row r="503" spans="1:45"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row>
    <row r="504" spans="1:45"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row>
    <row r="505" spans="1:45"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row>
    <row r="506" spans="1:45"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row>
    <row r="507" spans="1:45"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row>
    <row r="508" spans="1:45"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row>
    <row r="509" spans="1:45"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row>
    <row r="510" spans="1:45"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row>
    <row r="511" spans="1:45"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row>
    <row r="512" spans="1:45"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row>
    <row r="513" spans="1:45"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row>
    <row r="514" spans="1:45"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row>
    <row r="515" spans="1:45"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row>
    <row r="516" spans="1:45"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row>
    <row r="517" spans="1:45"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row>
    <row r="518" spans="1:45"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row>
    <row r="519" spans="1:45"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row>
    <row r="520" spans="1:45"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row>
    <row r="521" spans="1:45"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row>
    <row r="522" spans="1:45"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row>
    <row r="523" spans="1:45"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row>
    <row r="524" spans="1:45"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row>
    <row r="525" spans="1:45"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row>
    <row r="526" spans="1:45"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row>
    <row r="527" spans="1:45"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row>
    <row r="528" spans="1:45"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row>
    <row r="529" spans="1:45"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row>
    <row r="530" spans="1:45"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row>
    <row r="531" spans="1:45"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row>
    <row r="532" spans="1:45"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row>
    <row r="533" spans="1:45"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row>
    <row r="534" spans="1:45"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row>
    <row r="535" spans="1:45"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row>
    <row r="536" spans="1:45"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row>
    <row r="537" spans="1:45"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row>
    <row r="538" spans="1:45"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row>
    <row r="539" spans="1:45"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row>
    <row r="540" spans="1:45"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row>
    <row r="541" spans="1:45"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row>
    <row r="542" spans="1:45"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row>
    <row r="543" spans="1:45"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row>
    <row r="544" spans="1:45"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row>
    <row r="545" spans="1:45"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row>
    <row r="546" spans="1:45"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row>
    <row r="547" spans="1:45"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row>
    <row r="548" spans="1:45"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row>
    <row r="549" spans="1:45"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row>
    <row r="550" spans="1:45"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row>
    <row r="551" spans="1:45"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row>
    <row r="552" spans="1:45"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row>
    <row r="553" spans="1:45"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row>
    <row r="554" spans="1:45"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row>
    <row r="555" spans="1:45"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row>
    <row r="556" spans="1:45"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row>
    <row r="557" spans="1:45"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row>
    <row r="558" spans="1:45"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row>
    <row r="559" spans="1:45"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row>
    <row r="560" spans="1:45"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row>
    <row r="561" spans="1:45"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row>
    <row r="562" spans="1:45"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row>
    <row r="563" spans="1:45"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row>
    <row r="564" spans="1:45"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row>
    <row r="565" spans="1:45"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row>
    <row r="566" spans="1:45"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row>
    <row r="567" spans="1:45"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row>
    <row r="568" spans="1:45"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row>
    <row r="569" spans="1:45"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row>
    <row r="570" spans="1:45"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row>
    <row r="571" spans="1:45"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row>
    <row r="572" spans="1:45"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row>
    <row r="573" spans="1:45"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row>
    <row r="574" spans="1:45"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row>
    <row r="575" spans="1:45"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row>
    <row r="576" spans="1:45"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row>
    <row r="577" spans="1:45"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row>
    <row r="578" spans="1:45"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row>
    <row r="579" spans="1:45"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row>
    <row r="580" spans="1:45"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row>
    <row r="581" spans="1:45"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row>
    <row r="582" spans="1:45"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row>
    <row r="583" spans="1:45"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row>
    <row r="584" spans="1:45"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row>
    <row r="585" spans="1:45"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row>
    <row r="586" spans="1:45"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row>
    <row r="587" spans="1:45"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row>
    <row r="588" spans="1:45"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row>
    <row r="589" spans="1:45"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row>
    <row r="590" spans="1:45"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row>
    <row r="591" spans="1:45"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row>
    <row r="592" spans="1:45"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row>
    <row r="593" spans="1:45"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row>
    <row r="594" spans="1:45"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row>
    <row r="595" spans="1:45"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row>
    <row r="596" spans="1:45"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row>
    <row r="597" spans="1:45"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row>
    <row r="598" spans="1:45"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row>
    <row r="599" spans="1:45"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row>
    <row r="600" spans="1:45"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row>
    <row r="601" spans="1:45"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row>
    <row r="602" spans="1:45"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row>
    <row r="603" spans="1:45"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row>
    <row r="604" spans="1:45"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row>
    <row r="605" spans="1:45"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row>
    <row r="606" spans="1:45"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row>
    <row r="607" spans="1:45"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row>
    <row r="608" spans="1:45"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row>
    <row r="609" spans="1:45"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row>
    <row r="610" spans="1:45"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row>
    <row r="611" spans="1:45"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row>
    <row r="612" spans="1:45"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row>
    <row r="613" spans="1:45"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row>
    <row r="614" spans="1:45"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row>
    <row r="615" spans="1:45"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row>
    <row r="616" spans="1:45"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row>
    <row r="617" spans="1:45"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row>
    <row r="618" spans="1:45"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row>
    <row r="619" spans="1:45"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row>
    <row r="620" spans="1:45"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row>
    <row r="621" spans="1:45"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row>
    <row r="622" spans="1:45"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row>
    <row r="623" spans="1:45"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row>
    <row r="624" spans="1:45"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row>
    <row r="625" spans="1:45"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row>
    <row r="626" spans="1:45"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row>
    <row r="627" spans="1:45"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row>
    <row r="628" spans="1:45"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row>
    <row r="629" spans="1:45"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row>
    <row r="630" spans="1:45"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row>
    <row r="631" spans="1:45"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row>
    <row r="632" spans="1:45"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row>
    <row r="633" spans="1:45"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row>
    <row r="634" spans="1:45"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row>
    <row r="635" spans="1:45"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row>
    <row r="636" spans="1:45"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row>
    <row r="637" spans="1:45"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row>
    <row r="638" spans="1:45"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row>
    <row r="639" spans="1:45"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row>
    <row r="640" spans="1:45"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row>
    <row r="641" spans="1:45"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row>
    <row r="642" spans="1:45"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row>
    <row r="643" spans="1:45"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row>
    <row r="644" spans="1:45"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row>
    <row r="645" spans="1:45"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row>
    <row r="646" spans="1:45"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row>
    <row r="647" spans="1:45"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row>
    <row r="648" spans="1:45"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row>
    <row r="649" spans="1:45"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row>
    <row r="650" spans="1:45"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row>
    <row r="651" spans="1:45"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row>
    <row r="652" spans="1:45"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row>
    <row r="653" spans="1:45"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row>
    <row r="654" spans="1:45"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row>
    <row r="655" spans="1:45"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row>
    <row r="656" spans="1:45"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row>
    <row r="657" spans="1:45"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row>
    <row r="658" spans="1:45"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row>
    <row r="659" spans="1:45"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row>
    <row r="660" spans="1:45"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row>
    <row r="661" spans="1:45"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row>
    <row r="662" spans="1:45"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row>
    <row r="663" spans="1:45"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row>
    <row r="664" spans="1:45"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row>
    <row r="665" spans="1:45"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row>
    <row r="666" spans="1:45"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row>
    <row r="667" spans="1:45"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row>
    <row r="668" spans="1:45"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row>
    <row r="669" spans="1:45"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row>
    <row r="670" spans="1:45"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row>
    <row r="671" spans="1:45"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row>
    <row r="672" spans="1:45"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row>
    <row r="673" spans="1:45"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row>
    <row r="674" spans="1:45"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row>
    <row r="675" spans="1:45"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row>
    <row r="676" spans="1:45"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row>
    <row r="677" spans="1:45"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row>
    <row r="678" spans="1:45"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row>
    <row r="679" spans="1:45"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row>
    <row r="680" spans="1:45"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row>
    <row r="681" spans="1:45"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row>
    <row r="682" spans="1:45"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row>
    <row r="683" spans="1:45"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row>
    <row r="684" spans="1:45"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row>
    <row r="685" spans="1:45"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row>
    <row r="686" spans="1:45"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row>
    <row r="687" spans="1:45"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row>
    <row r="688" spans="1:45"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row>
    <row r="689" spans="1:45"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row>
    <row r="690" spans="1:45"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row>
    <row r="691" spans="1:45"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row>
    <row r="692" spans="1:45"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row>
    <row r="693" spans="1:45"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row>
    <row r="694" spans="1:45"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row>
    <row r="695" spans="1:45"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row>
    <row r="696" spans="1:45"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row>
    <row r="697" spans="1:45"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row>
    <row r="698" spans="1:45"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row>
    <row r="699" spans="1:45"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row>
    <row r="700" spans="1:45"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row>
    <row r="701" spans="1:45"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row>
    <row r="702" spans="1:45"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row>
    <row r="703" spans="1:45"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row>
    <row r="704" spans="1:45"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row>
    <row r="705" spans="1:45"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row>
    <row r="706" spans="1:45"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row>
    <row r="707" spans="1:45"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row>
    <row r="708" spans="1:45"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row>
    <row r="709" spans="1:45"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row>
    <row r="710" spans="1:45"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row>
    <row r="711" spans="1:45"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row>
    <row r="712" spans="1:45"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row>
    <row r="713" spans="1:45"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row>
    <row r="714" spans="1:45"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row>
    <row r="715" spans="1:45"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row>
    <row r="716" spans="1:45"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row>
    <row r="717" spans="1:45"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row>
    <row r="718" spans="1:45"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row>
    <row r="719" spans="1:45"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row>
    <row r="720" spans="1:45"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row>
    <row r="721" spans="1:45"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row>
    <row r="722" spans="1:45"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row>
    <row r="723" spans="1:45"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row>
    <row r="724" spans="1:45"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row>
    <row r="725" spans="1:45"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row>
    <row r="726" spans="1:45"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row>
    <row r="727" spans="1:45"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row>
    <row r="728" spans="1:45"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row>
    <row r="729" spans="1:45"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row>
    <row r="730" spans="1:45"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row>
    <row r="731" spans="1:45"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row>
    <row r="732" spans="1:45"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row>
    <row r="733" spans="1:45"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row>
    <row r="734" spans="1:45"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row>
    <row r="735" spans="1:45"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row>
    <row r="736" spans="1:45"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row>
    <row r="737" spans="1:45"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row>
    <row r="738" spans="1:45"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row>
    <row r="739" spans="1:45"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row>
    <row r="740" spans="1:45"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row>
    <row r="741" spans="1:45"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row>
    <row r="742" spans="1:45"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row>
    <row r="743" spans="1:45"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row>
    <row r="744" spans="1:45"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row>
    <row r="745" spans="1:45"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row>
    <row r="746" spans="1:45"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row>
    <row r="747" spans="1:45"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row>
    <row r="748" spans="1:45"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row>
    <row r="749" spans="1:45"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row>
    <row r="750" spans="1:45"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row>
    <row r="751" spans="1:45"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row>
    <row r="752" spans="1:45"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row>
    <row r="753" spans="1:45"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row>
    <row r="754" spans="1:45"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row>
    <row r="755" spans="1:45"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row>
    <row r="756" spans="1:45"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row>
    <row r="757" spans="1:45"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row>
    <row r="758" spans="1:45"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row>
    <row r="759" spans="1:45"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row>
    <row r="760" spans="1:45"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row>
    <row r="761" spans="1:45"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row>
    <row r="762" spans="1:45"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row>
    <row r="763" spans="1:45"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row>
    <row r="764" spans="1:45"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row>
    <row r="765" spans="1:45"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row>
    <row r="766" spans="1:45"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row>
    <row r="767" spans="1:45"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row>
    <row r="768" spans="1:45"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row>
    <row r="769" spans="1:45"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row>
    <row r="770" spans="1:45"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row>
    <row r="771" spans="1:45"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row>
    <row r="772" spans="1:45"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row>
    <row r="773" spans="1:45"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row>
    <row r="774" spans="1:45"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row>
    <row r="775" spans="1:45"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row>
    <row r="776" spans="1:45"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row>
    <row r="777" spans="1:45"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row>
    <row r="778" spans="1:45"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row>
    <row r="779" spans="1:45"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row>
    <row r="780" spans="1:45"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row>
    <row r="781" spans="1:45"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row>
    <row r="782" spans="1:45"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row>
    <row r="783" spans="1:45"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row>
    <row r="784" spans="1:45"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row>
    <row r="785" spans="1:45"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row>
    <row r="786" spans="1:45"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row>
    <row r="787" spans="1:45"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row>
    <row r="788" spans="1:45"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row>
    <row r="789" spans="1:45"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row>
    <row r="790" spans="1:45"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row>
    <row r="791" spans="1:45"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row>
    <row r="792" spans="1:45"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row>
    <row r="793" spans="1:45"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row>
    <row r="794" spans="1:45"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row>
    <row r="795" spans="1:45"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row>
    <row r="796" spans="1:45"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row>
    <row r="797" spans="1:45"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row>
    <row r="798" spans="1:45"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row>
    <row r="799" spans="1:45"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row>
    <row r="800" spans="1:45"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row>
    <row r="801" spans="1:45"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row>
    <row r="802" spans="1:45"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row>
    <row r="803" spans="1:45"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row>
    <row r="804" spans="1:45"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row>
    <row r="805" spans="1:45"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row>
    <row r="806" spans="1:45"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row>
    <row r="807" spans="1:45"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row>
    <row r="808" spans="1:45"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row>
    <row r="809" spans="1:45"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row>
    <row r="810" spans="1:45"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row>
    <row r="811" spans="1:45"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row>
    <row r="812" spans="1:45"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row>
    <row r="813" spans="1:45"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row>
    <row r="814" spans="1:45"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row>
    <row r="815" spans="1:45"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row>
    <row r="816" spans="1:45"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row>
    <row r="817" spans="1:45"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row>
    <row r="818" spans="1:45"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row>
    <row r="819" spans="1:45"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row>
    <row r="820" spans="1:45"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row>
    <row r="821" spans="1:45"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row>
    <row r="822" spans="1:45"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row>
    <row r="823" spans="1:45"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row>
    <row r="824" spans="1:45"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row>
    <row r="825" spans="1:45"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row>
    <row r="826" spans="1:45"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row>
    <row r="827" spans="1:45"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row>
    <row r="828" spans="1:45"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row>
    <row r="829" spans="1:45"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row>
    <row r="830" spans="1:45"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row>
    <row r="831" spans="1:45"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row>
    <row r="832" spans="1:45"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row>
    <row r="833" spans="1:45"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row>
    <row r="834" spans="1:45"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row>
    <row r="835" spans="1:45"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row>
    <row r="836" spans="1:45"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row>
    <row r="837" spans="1:45"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row>
    <row r="838" spans="1:45"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row>
    <row r="839" spans="1:45"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row>
    <row r="840" spans="1:45"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row>
    <row r="841" spans="1:45"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row>
    <row r="842" spans="1:45"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row>
    <row r="843" spans="1:45"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row>
    <row r="844" spans="1:45"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row>
    <row r="845" spans="1:45"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row>
    <row r="846" spans="1:45"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row>
    <row r="847" spans="1:45"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row>
    <row r="848" spans="1:45"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row>
    <row r="849" spans="1:45"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row>
    <row r="850" spans="1:45"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row>
    <row r="851" spans="1:45"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row>
    <row r="852" spans="1:45"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row>
    <row r="853" spans="1:45"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row>
    <row r="854" spans="1:45"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row>
    <row r="855" spans="1:45"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row>
    <row r="856" spans="1:45"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row>
    <row r="857" spans="1:45"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row>
    <row r="858" spans="1:45"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row>
    <row r="859" spans="1:45"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row>
    <row r="860" spans="1:45"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row>
    <row r="861" spans="1:45"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row>
    <row r="862" spans="1:45"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row>
    <row r="863" spans="1:45"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row>
    <row r="864" spans="1:45"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row>
    <row r="865" spans="1:45"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row>
    <row r="866" spans="1:45"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row>
    <row r="867" spans="1:45"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row>
    <row r="868" spans="1:45"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row>
    <row r="869" spans="1:45"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row>
    <row r="870" spans="1:45"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row>
    <row r="871" spans="1:45"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row>
    <row r="872" spans="1:45"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row>
    <row r="873" spans="1:45"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row>
    <row r="874" spans="1:45"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row>
    <row r="875" spans="1:45"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row>
    <row r="876" spans="1:45"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row>
    <row r="877" spans="1:45"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row>
    <row r="878" spans="1:45"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row>
    <row r="879" spans="1:45"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row>
    <row r="880" spans="1:45"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row>
    <row r="881" spans="1:45"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row>
    <row r="882" spans="1:45"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row>
    <row r="883" spans="1:45"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row>
    <row r="884" spans="1:45"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row>
    <row r="885" spans="1:45"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row>
    <row r="886" spans="1:45"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row>
    <row r="887" spans="1:45"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row>
    <row r="888" spans="1:45"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row>
    <row r="889" spans="1:45"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row>
    <row r="890" spans="1:45"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row>
    <row r="891" spans="1:45"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row>
    <row r="892" spans="1:45"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row>
    <row r="893" spans="1:45"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row>
    <row r="894" spans="1:45"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row>
    <row r="895" spans="1:45"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row>
    <row r="896" spans="1:45"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row>
    <row r="897" spans="1:45"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row>
    <row r="898" spans="1:45"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row>
    <row r="899" spans="1:45"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row>
    <row r="900" spans="1:45"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row>
    <row r="901" spans="1:45"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row>
    <row r="902" spans="1:45"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row>
    <row r="903" spans="1:45"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row>
    <row r="904" spans="1:45"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row>
    <row r="905" spans="1:45"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row>
    <row r="906" spans="1:45"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row>
    <row r="907" spans="1:45"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row>
    <row r="908" spans="1:45"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row>
    <row r="909" spans="1:45"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row>
    <row r="910" spans="1:45"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row>
    <row r="911" spans="1:45"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row>
    <row r="912" spans="1:45"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row>
    <row r="913" spans="1:45"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row>
    <row r="914" spans="1:45"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row>
    <row r="915" spans="1:45"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row>
    <row r="916" spans="1:45"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row>
    <row r="917" spans="1:45"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row>
    <row r="918" spans="1:45"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row>
    <row r="919" spans="1:45"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row>
    <row r="920" spans="1:45"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row>
    <row r="921" spans="1:45"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row>
    <row r="922" spans="1:45"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row>
    <row r="923" spans="1:45"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row>
    <row r="924" spans="1:45"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row>
    <row r="925" spans="1:45"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row>
    <row r="926" spans="1:45"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row>
    <row r="927" spans="1:45"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row>
    <row r="928" spans="1:45"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row>
    <row r="929" spans="1:45"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row>
    <row r="930" spans="1:45"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row>
    <row r="931" spans="1:45"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row>
    <row r="932" spans="1:45"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row>
    <row r="933" spans="1:45"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row>
    <row r="934" spans="1:45"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row>
    <row r="935" spans="1:45"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row>
    <row r="936" spans="1:45"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row>
    <row r="937" spans="1:45"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row>
    <row r="938" spans="1:45"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row>
    <row r="939" spans="1:45"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row>
    <row r="940" spans="1:45"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row>
    <row r="941" spans="1:45"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row>
    <row r="942" spans="1:45"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row>
    <row r="943" spans="1:45"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row>
    <row r="944" spans="1:45"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row>
    <row r="945" spans="1:45"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row>
    <row r="946" spans="1:45"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row>
    <row r="947" spans="1:45"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row>
    <row r="948" spans="1:45"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row>
    <row r="949" spans="1:45"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row>
    <row r="950" spans="1:45"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row>
    <row r="951" spans="1:45"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row>
    <row r="952" spans="1:45"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row>
    <row r="953" spans="1:45"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row>
    <row r="954" spans="1:45"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row>
    <row r="955" spans="1:45"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row>
    <row r="956" spans="1:45"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row>
    <row r="957" spans="1:45"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row>
    <row r="958" spans="1:45"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row>
    <row r="959" spans="1:45"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row>
    <row r="960" spans="1:45"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row>
    <row r="961" spans="1:45"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row>
    <row r="962" spans="1:45"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row>
    <row r="963" spans="1:45"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row>
    <row r="964" spans="1:45"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row>
    <row r="965" spans="1:45"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row>
    <row r="966" spans="1:45"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row>
    <row r="967" spans="1:45"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row>
    <row r="968" spans="1:45"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row>
    <row r="969" spans="1:45"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row>
    <row r="970" spans="1:45"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row>
    <row r="971" spans="1:45"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row>
    <row r="972" spans="1:45"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row>
    <row r="973" spans="1:45"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row>
    <row r="974" spans="1:45"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row>
    <row r="975" spans="1:45"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row>
    <row r="976" spans="1:45"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row>
    <row r="977" spans="1:45"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row>
    <row r="978" spans="1:45"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row>
    <row r="979" spans="1:45"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row>
    <row r="980" spans="1:45"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row>
    <row r="981" spans="1:45"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row>
    <row r="982" spans="1:45"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row>
    <row r="983" spans="1:45"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row>
    <row r="984" spans="1:45"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row>
    <row r="985" spans="1:45"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row>
    <row r="986" spans="1:45"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row>
    <row r="987" spans="1:45"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row>
    <row r="988" spans="1:45"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row>
    <row r="989" spans="1:45"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row>
    <row r="990" spans="1:45"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row>
    <row r="991" spans="1:45"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row>
    <row r="992" spans="1:45"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row>
    <row r="993" spans="1:45"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row>
    <row r="994" spans="1:45"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row>
    <row r="995" spans="1:45"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row>
    <row r="996" spans="1:45"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row>
    <row r="997" spans="1:45"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row>
    <row r="998" spans="1:45"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row>
    <row r="999" spans="1:45"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row>
    <row r="1000" spans="1:45"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row>
  </sheetData>
  <mergeCells count="100">
    <mergeCell ref="L58:M58"/>
    <mergeCell ref="L59:M59"/>
    <mergeCell ref="A52:C52"/>
    <mergeCell ref="D52:J52"/>
    <mergeCell ref="L52:M52"/>
    <mergeCell ref="D53:J53"/>
    <mergeCell ref="L53:M53"/>
    <mergeCell ref="L50:M51"/>
    <mergeCell ref="N50:N51"/>
    <mergeCell ref="F43:F45"/>
    <mergeCell ref="A48:M48"/>
    <mergeCell ref="A49:M49"/>
    <mergeCell ref="A50:C51"/>
    <mergeCell ref="D50:F51"/>
    <mergeCell ref="G50:J51"/>
    <mergeCell ref="K50:K51"/>
    <mergeCell ref="A31:M31"/>
    <mergeCell ref="A32:F32"/>
    <mergeCell ref="G32:M33"/>
    <mergeCell ref="F34:F36"/>
    <mergeCell ref="G34:M47"/>
    <mergeCell ref="F37:F39"/>
    <mergeCell ref="F40:F42"/>
    <mergeCell ref="K65:M65"/>
    <mergeCell ref="A59:C59"/>
    <mergeCell ref="D59:F59"/>
    <mergeCell ref="A60:C60"/>
    <mergeCell ref="D60:F60"/>
    <mergeCell ref="D61:J64"/>
    <mergeCell ref="K61:K64"/>
    <mergeCell ref="L61:M64"/>
    <mergeCell ref="G59:J59"/>
    <mergeCell ref="G60:J60"/>
    <mergeCell ref="L60:M60"/>
    <mergeCell ref="A58:C58"/>
    <mergeCell ref="D58:F58"/>
    <mergeCell ref="A61:C64"/>
    <mergeCell ref="A65:C65"/>
    <mergeCell ref="D65:J65"/>
    <mergeCell ref="G58:J58"/>
    <mergeCell ref="A53:C53"/>
    <mergeCell ref="A56:C56"/>
    <mergeCell ref="D56:F56"/>
    <mergeCell ref="A57:C57"/>
    <mergeCell ref="D57:F57"/>
    <mergeCell ref="A54:M54"/>
    <mergeCell ref="A55:M55"/>
    <mergeCell ref="G56:J56"/>
    <mergeCell ref="L56:M56"/>
    <mergeCell ref="G57:J57"/>
    <mergeCell ref="L57:M5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8" xr:uid="{00000000-0002-0000-0C00-000000000000}">
      <formula1>$A$143:$A$145</formula1>
    </dataValidation>
    <dataValidation type="list" allowBlank="1" showInputMessage="1" showErrorMessage="1" prompt=" - " sqref="D57:D60" xr:uid="{00000000-0002-0000-0C00-000001000000}">
      <formula1>$A$80:$A$83</formula1>
    </dataValidation>
    <dataValidation type="list" allowBlank="1" showInputMessage="1" showErrorMessage="1" prompt=" - " sqref="D7" xr:uid="{00000000-0002-0000-0C00-000002000000}">
      <formula1>$A$153:$A$157</formula1>
    </dataValidation>
    <dataValidation type="list" allowBlank="1" showInputMessage="1" showErrorMessage="1" prompt=" - " sqref="D12" xr:uid="{00000000-0002-0000-0C00-000003000000}">
      <formula1>$A$118:$A$123</formula1>
    </dataValidation>
    <dataValidation type="list" allowBlank="1" showInputMessage="1" showErrorMessage="1" prompt=" - " sqref="D13" xr:uid="{00000000-0002-0000-0C00-000004000000}">
      <formula1>$A$129:$A$136</formula1>
    </dataValidation>
    <dataValidation type="list" allowBlank="1" showInputMessage="1" showErrorMessage="1" prompt=" - " sqref="L8" xr:uid="{00000000-0002-0000-0C00-000005000000}">
      <formula1>$B$125:$B$137</formula1>
    </dataValidation>
    <dataValidation type="list" allowBlank="1" showErrorMessage="1" sqref="K57" xr:uid="{00000000-0002-0000-0C00-000006000000}">
      <formula1>$A$80:$A$83</formula1>
    </dataValidation>
  </dataValidations>
  <pageMargins left="0.7" right="0.7" top="0.75" bottom="0.75" header="0" footer="0"/>
  <pageSetup orientation="landscape"/>
  <headerFooter>
    <oddFooter>&amp;LV5-20-05-2022</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00"/>
  </sheetPr>
  <dimension ref="A1:AC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25" width="10" customWidth="1"/>
    <col min="26" max="29" width="11.42578125" customWidth="1"/>
  </cols>
  <sheetData>
    <row r="1" spans="1:29"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row>
    <row r="2" spans="1:29"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row>
    <row r="3" spans="1:29" ht="23.25" customHeight="1">
      <c r="A3" s="773"/>
      <c r="B3" s="774"/>
      <c r="C3" s="774"/>
      <c r="D3" s="774"/>
      <c r="E3" s="774"/>
      <c r="F3" s="774"/>
      <c r="G3" s="774"/>
      <c r="H3" s="774"/>
      <c r="I3" s="774"/>
      <c r="J3" s="774"/>
      <c r="K3" s="774"/>
      <c r="L3" s="774"/>
      <c r="M3" s="775"/>
      <c r="N3" s="62"/>
      <c r="O3" s="2"/>
      <c r="P3" s="2"/>
      <c r="Q3" s="2"/>
      <c r="R3" s="2"/>
      <c r="S3" s="2"/>
      <c r="T3" s="2"/>
      <c r="U3" s="2"/>
      <c r="V3" s="2"/>
      <c r="W3" s="2"/>
      <c r="X3" s="2"/>
      <c r="Y3" s="2"/>
      <c r="Z3" s="2"/>
      <c r="AA3" s="2"/>
      <c r="AB3" s="2"/>
      <c r="AC3" s="2"/>
    </row>
    <row r="4" spans="1:29"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row>
    <row r="5" spans="1:29"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row>
    <row r="6" spans="1:29"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c r="AA6" s="2"/>
      <c r="AB6" s="2"/>
      <c r="AC6" s="2"/>
    </row>
    <row r="7" spans="1:29"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c r="AA7" s="2"/>
      <c r="AB7" s="2"/>
      <c r="AC7" s="2"/>
    </row>
    <row r="8" spans="1:29" ht="34.5" customHeight="1">
      <c r="A8" s="788" t="s">
        <v>4</v>
      </c>
      <c r="B8" s="766"/>
      <c r="C8" s="789"/>
      <c r="D8" s="765" t="s">
        <v>105</v>
      </c>
      <c r="E8" s="766"/>
      <c r="F8" s="766"/>
      <c r="G8" s="766"/>
      <c r="H8" s="766"/>
      <c r="I8" s="766"/>
      <c r="J8" s="767"/>
      <c r="K8" s="3" t="s">
        <v>6</v>
      </c>
      <c r="L8" s="768" t="s">
        <v>202</v>
      </c>
      <c r="M8" s="767"/>
      <c r="N8" s="2"/>
      <c r="O8" s="2"/>
      <c r="P8" s="2"/>
      <c r="Q8" s="2"/>
      <c r="R8" s="2"/>
      <c r="S8" s="2"/>
      <c r="T8" s="2"/>
      <c r="U8" s="2"/>
      <c r="V8" s="2"/>
      <c r="W8" s="2"/>
      <c r="X8" s="2"/>
      <c r="Y8" s="2"/>
      <c r="Z8" s="2"/>
      <c r="AA8" s="2"/>
      <c r="AB8" s="2"/>
      <c r="AC8" s="2"/>
    </row>
    <row r="9" spans="1:29"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row>
    <row r="10" spans="1:29"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row>
    <row r="11" spans="1:29" ht="52.5" customHeight="1">
      <c r="A11" s="783" t="s">
        <v>10</v>
      </c>
      <c r="B11" s="784"/>
      <c r="C11" s="785"/>
      <c r="D11" s="1184" t="s">
        <v>379</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c r="AA11" s="4"/>
      <c r="AB11" s="4"/>
      <c r="AC11" s="4"/>
    </row>
    <row r="12" spans="1:29" ht="36.75" customHeight="1">
      <c r="A12" s="803" t="s">
        <v>16</v>
      </c>
      <c r="B12" s="777"/>
      <c r="C12" s="797"/>
      <c r="D12" s="804" t="s">
        <v>196</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c r="AA12" s="4"/>
      <c r="AB12" s="4"/>
      <c r="AC12" s="4"/>
    </row>
    <row r="13" spans="1:29" ht="38.25" customHeight="1">
      <c r="A13" s="803" t="s">
        <v>24</v>
      </c>
      <c r="B13" s="777"/>
      <c r="C13" s="797"/>
      <c r="D13" s="805" t="s">
        <v>147</v>
      </c>
      <c r="E13" s="777"/>
      <c r="F13" s="777"/>
      <c r="G13" s="777"/>
      <c r="H13" s="777"/>
      <c r="I13" s="777"/>
      <c r="J13" s="797"/>
      <c r="K13" s="11" t="s">
        <v>25</v>
      </c>
      <c r="L13" s="806" t="s">
        <v>380</v>
      </c>
      <c r="M13" s="778"/>
      <c r="N13" s="4"/>
      <c r="O13" s="4"/>
      <c r="P13" s="4"/>
      <c r="Q13" s="4"/>
      <c r="R13" s="143" t="s">
        <v>27</v>
      </c>
      <c r="S13" s="13"/>
      <c r="T13" s="14" t="s">
        <v>28</v>
      </c>
      <c r="U13" s="15"/>
      <c r="V13" s="16"/>
      <c r="W13" s="16"/>
      <c r="X13" s="16"/>
      <c r="Y13" s="143" t="s">
        <v>29</v>
      </c>
      <c r="Z13" s="4"/>
      <c r="AA13" s="4"/>
      <c r="AB13" s="4"/>
      <c r="AC13" s="4"/>
    </row>
    <row r="14" spans="1:29" ht="34.5" customHeight="1">
      <c r="A14" s="803" t="s">
        <v>30</v>
      </c>
      <c r="B14" s="777"/>
      <c r="C14" s="797"/>
      <c r="D14" s="812" t="s">
        <v>108</v>
      </c>
      <c r="E14" s="777"/>
      <c r="F14" s="797"/>
      <c r="G14" s="874" t="s">
        <v>109</v>
      </c>
      <c r="H14" s="777"/>
      <c r="I14" s="777"/>
      <c r="J14" s="797"/>
      <c r="K14" s="63" t="s">
        <v>110</v>
      </c>
      <c r="L14" s="873" t="s">
        <v>111</v>
      </c>
      <c r="M14" s="778"/>
      <c r="N14" s="4"/>
      <c r="O14" s="4"/>
      <c r="P14" s="4"/>
      <c r="Q14" s="4"/>
      <c r="R14" s="145" t="s">
        <v>32</v>
      </c>
      <c r="S14" s="16"/>
      <c r="T14" s="18"/>
      <c r="U14" s="19" t="s">
        <v>28</v>
      </c>
      <c r="V14" s="16"/>
      <c r="W14" s="16"/>
      <c r="X14" s="16"/>
      <c r="Y14" s="145" t="s">
        <v>29</v>
      </c>
      <c r="Z14" s="4"/>
      <c r="AA14" s="4"/>
      <c r="AB14" s="4"/>
      <c r="AC14" s="4"/>
    </row>
    <row r="15" spans="1:29" ht="24.75" customHeight="1">
      <c r="A15" s="959" t="s">
        <v>33</v>
      </c>
      <c r="B15" s="809"/>
      <c r="C15" s="810"/>
      <c r="D15" s="807" t="s">
        <v>381</v>
      </c>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c r="AA15" s="4"/>
      <c r="AB15" s="4"/>
      <c r="AC15" s="4"/>
    </row>
    <row r="16" spans="1:29" ht="36.75" customHeight="1">
      <c r="A16" s="773"/>
      <c r="B16" s="774"/>
      <c r="C16" s="811"/>
      <c r="D16" s="868" t="s">
        <v>35</v>
      </c>
      <c r="E16" s="777"/>
      <c r="F16" s="797"/>
      <c r="G16" s="871" t="s">
        <v>36</v>
      </c>
      <c r="H16" s="777"/>
      <c r="I16" s="777"/>
      <c r="J16" s="797"/>
      <c r="K16" s="64" t="s">
        <v>37</v>
      </c>
      <c r="L16" s="967" t="s">
        <v>38</v>
      </c>
      <c r="M16" s="778"/>
      <c r="N16" s="4"/>
      <c r="O16" s="4"/>
      <c r="P16" s="4"/>
      <c r="Q16" s="4"/>
      <c r="R16" s="145" t="s">
        <v>39</v>
      </c>
      <c r="S16" s="16"/>
      <c r="T16" s="16"/>
      <c r="U16" s="16"/>
      <c r="V16" s="19" t="s">
        <v>28</v>
      </c>
      <c r="W16" s="19" t="s">
        <v>28</v>
      </c>
      <c r="X16" s="19" t="s">
        <v>28</v>
      </c>
      <c r="Y16" s="145" t="s">
        <v>39</v>
      </c>
      <c r="Z16" s="4"/>
      <c r="AA16" s="4"/>
      <c r="AB16" s="4"/>
      <c r="AC16" s="4"/>
    </row>
    <row r="17" spans="1:29" ht="39.75" customHeight="1">
      <c r="A17" s="959" t="s">
        <v>40</v>
      </c>
      <c r="B17" s="809"/>
      <c r="C17" s="810"/>
      <c r="D17" s="818" t="s">
        <v>382</v>
      </c>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c r="AA17" s="4"/>
      <c r="AB17" s="4"/>
      <c r="AC17" s="4"/>
    </row>
    <row r="18" spans="1:29" ht="20.25" customHeight="1">
      <c r="A18" s="772"/>
      <c r="B18" s="770"/>
      <c r="C18" s="814"/>
      <c r="D18" s="147" t="s">
        <v>114</v>
      </c>
      <c r="E18" s="148">
        <v>2023</v>
      </c>
      <c r="F18" s="148">
        <v>2024</v>
      </c>
      <c r="G18" s="148">
        <v>2025</v>
      </c>
      <c r="H18" s="148">
        <v>2026</v>
      </c>
      <c r="I18" s="819" t="s">
        <v>383</v>
      </c>
      <c r="J18" s="809"/>
      <c r="K18" s="809"/>
      <c r="L18" s="809"/>
      <c r="M18" s="810"/>
      <c r="N18" s="4"/>
      <c r="O18" s="4"/>
      <c r="P18" s="4"/>
      <c r="Q18" s="2"/>
      <c r="R18" s="2"/>
      <c r="S18" s="2"/>
      <c r="T18" s="2"/>
      <c r="U18" s="2"/>
      <c r="V18" s="2"/>
      <c r="W18" s="2"/>
      <c r="X18" s="2"/>
      <c r="Y18" s="2"/>
      <c r="Z18" s="4"/>
      <c r="AA18" s="4"/>
      <c r="AB18" s="4"/>
      <c r="AC18" s="4"/>
    </row>
    <row r="19" spans="1:29" ht="20.25" customHeight="1">
      <c r="A19" s="772"/>
      <c r="B19" s="770"/>
      <c r="C19" s="814"/>
      <c r="D19" s="149" t="s">
        <v>45</v>
      </c>
      <c r="E19" s="322">
        <v>0.9</v>
      </c>
      <c r="F19" s="335">
        <v>0.91</v>
      </c>
      <c r="G19" s="322"/>
      <c r="H19" s="335"/>
      <c r="I19" s="821"/>
      <c r="J19" s="770"/>
      <c r="K19" s="770"/>
      <c r="L19" s="770"/>
      <c r="M19" s="814"/>
      <c r="N19" s="2"/>
      <c r="O19" s="2"/>
      <c r="P19" s="2"/>
      <c r="Q19" s="2"/>
      <c r="R19" s="2"/>
      <c r="S19" s="2"/>
      <c r="T19" s="2"/>
      <c r="U19" s="2"/>
      <c r="V19" s="2"/>
      <c r="W19" s="2"/>
      <c r="X19" s="2"/>
      <c r="Y19" s="38"/>
      <c r="Z19" s="2"/>
      <c r="AA19" s="2"/>
      <c r="AB19" s="2"/>
      <c r="AC19" s="2"/>
    </row>
    <row r="20" spans="1:29" ht="18.75" customHeight="1">
      <c r="A20" s="772"/>
      <c r="B20" s="770"/>
      <c r="C20" s="814"/>
      <c r="D20" s="952"/>
      <c r="E20" s="809"/>
      <c r="F20" s="809"/>
      <c r="G20" s="809"/>
      <c r="H20" s="866"/>
      <c r="I20" s="821"/>
      <c r="J20" s="770"/>
      <c r="K20" s="770"/>
      <c r="L20" s="770"/>
      <c r="M20" s="814"/>
      <c r="N20" s="2"/>
      <c r="O20" s="2"/>
      <c r="P20" s="2"/>
      <c r="Q20" s="2"/>
      <c r="R20" s="2"/>
      <c r="S20" s="2"/>
      <c r="T20" s="2"/>
      <c r="U20" s="2"/>
      <c r="V20" s="2"/>
      <c r="W20" s="2"/>
      <c r="X20" s="2"/>
      <c r="Y20" s="2"/>
      <c r="Z20" s="2"/>
      <c r="AA20" s="2"/>
      <c r="AB20" s="2"/>
      <c r="AC20" s="2"/>
    </row>
    <row r="21" spans="1:29" ht="12.75" customHeight="1">
      <c r="A21" s="772"/>
      <c r="B21" s="770"/>
      <c r="C21" s="814"/>
      <c r="D21" s="821"/>
      <c r="E21" s="770"/>
      <c r="F21" s="770"/>
      <c r="G21" s="770"/>
      <c r="H21" s="903"/>
      <c r="I21" s="821"/>
      <c r="J21" s="770"/>
      <c r="K21" s="770"/>
      <c r="L21" s="770"/>
      <c r="M21" s="814"/>
      <c r="N21" s="2"/>
      <c r="O21" s="2"/>
      <c r="P21" s="2"/>
      <c r="Q21" s="2"/>
      <c r="R21" s="2"/>
      <c r="S21" s="2"/>
      <c r="T21" s="2"/>
      <c r="U21" s="2"/>
      <c r="V21" s="2"/>
      <c r="W21" s="2"/>
      <c r="X21" s="2"/>
      <c r="Y21" s="2"/>
      <c r="Z21" s="2"/>
      <c r="AA21" s="2"/>
      <c r="AB21" s="2"/>
      <c r="AC21" s="2"/>
    </row>
    <row r="22" spans="1:29" ht="13.5" customHeight="1">
      <c r="A22" s="815"/>
      <c r="B22" s="816"/>
      <c r="C22" s="817"/>
      <c r="D22" s="822"/>
      <c r="E22" s="816"/>
      <c r="F22" s="816"/>
      <c r="G22" s="816"/>
      <c r="H22" s="904"/>
      <c r="I22" s="836"/>
      <c r="J22" s="774"/>
      <c r="K22" s="774"/>
      <c r="L22" s="774"/>
      <c r="M22" s="811"/>
      <c r="N22" s="2"/>
      <c r="O22" s="2"/>
      <c r="P22" s="2"/>
      <c r="Q22" s="2"/>
      <c r="R22" s="2"/>
      <c r="S22" s="2"/>
      <c r="T22" s="2"/>
      <c r="U22" s="2"/>
      <c r="V22" s="2"/>
      <c r="W22" s="2"/>
      <c r="X22" s="2"/>
      <c r="Y22" s="2"/>
      <c r="Z22" s="2"/>
      <c r="AA22" s="2"/>
      <c r="AB22" s="2"/>
      <c r="AC22" s="2"/>
    </row>
    <row r="23" spans="1:29"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c r="AA23" s="2"/>
      <c r="AB23" s="2"/>
      <c r="AC23" s="2"/>
    </row>
    <row r="24" spans="1:29"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c r="AA24" s="2"/>
      <c r="AB24" s="2"/>
      <c r="AC24" s="2"/>
    </row>
    <row r="25" spans="1:29" ht="52.5" customHeight="1">
      <c r="A25" s="872" t="s">
        <v>384</v>
      </c>
      <c r="B25" s="784"/>
      <c r="C25" s="784"/>
      <c r="D25" s="784"/>
      <c r="E25" s="784"/>
      <c r="F25" s="784"/>
      <c r="G25" s="784"/>
      <c r="H25" s="784"/>
      <c r="I25" s="784"/>
      <c r="J25" s="784"/>
      <c r="K25" s="784"/>
      <c r="L25" s="784"/>
      <c r="M25" s="787"/>
      <c r="N25" s="2"/>
      <c r="O25" s="2"/>
      <c r="P25" s="2"/>
      <c r="Q25" s="2"/>
      <c r="R25" s="2"/>
      <c r="S25" s="2"/>
      <c r="T25" s="2"/>
      <c r="U25" s="2"/>
      <c r="V25" s="2"/>
      <c r="W25" s="2"/>
      <c r="X25" s="2"/>
      <c r="Y25" s="2"/>
      <c r="Z25" s="2"/>
      <c r="AA25" s="2"/>
      <c r="AB25" s="2"/>
      <c r="AC25" s="2"/>
    </row>
    <row r="26" spans="1:29" ht="88.5" customHeight="1">
      <c r="A26" s="803" t="s">
        <v>48</v>
      </c>
      <c r="B26" s="777"/>
      <c r="C26" s="797"/>
      <c r="D26" s="889" t="s">
        <v>385</v>
      </c>
      <c r="E26" s="777"/>
      <c r="F26" s="777"/>
      <c r="G26" s="777"/>
      <c r="H26" s="777"/>
      <c r="I26" s="777"/>
      <c r="J26" s="777"/>
      <c r="K26" s="777"/>
      <c r="L26" s="777"/>
      <c r="M26" s="778"/>
      <c r="N26" s="2"/>
      <c r="O26" s="2"/>
      <c r="P26" s="2"/>
      <c r="Q26" s="2"/>
      <c r="R26" s="2"/>
      <c r="S26" s="2"/>
      <c r="T26" s="2"/>
      <c r="U26" s="2"/>
      <c r="V26" s="2"/>
      <c r="W26" s="2"/>
      <c r="X26" s="2"/>
      <c r="Y26" s="2"/>
      <c r="Z26" s="2"/>
      <c r="AA26" s="2"/>
      <c r="AB26" s="2"/>
      <c r="AC26" s="2"/>
    </row>
    <row r="27" spans="1:29" ht="48" customHeight="1">
      <c r="A27" s="803" t="s">
        <v>50</v>
      </c>
      <c r="B27" s="777"/>
      <c r="C27" s="797"/>
      <c r="D27" s="824" t="s">
        <v>51</v>
      </c>
      <c r="E27" s="809"/>
      <c r="F27" s="809"/>
      <c r="G27" s="809"/>
      <c r="H27" s="809"/>
      <c r="I27" s="809"/>
      <c r="J27" s="810"/>
      <c r="K27" s="32" t="s">
        <v>52</v>
      </c>
      <c r="L27" s="824" t="s">
        <v>51</v>
      </c>
      <c r="M27" s="820"/>
      <c r="N27" s="4"/>
      <c r="O27" s="4"/>
      <c r="P27" s="4"/>
      <c r="Q27" s="4"/>
      <c r="R27" s="4"/>
      <c r="S27" s="4"/>
      <c r="T27" s="4"/>
      <c r="U27" s="4"/>
      <c r="V27" s="4"/>
      <c r="W27" s="4"/>
      <c r="X27" s="4"/>
      <c r="Y27" s="4"/>
      <c r="Z27" s="4"/>
      <c r="AA27" s="4"/>
      <c r="AB27" s="4"/>
      <c r="AC27" s="4"/>
    </row>
    <row r="28" spans="1:29"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c r="AA28" s="4"/>
      <c r="AB28" s="4"/>
      <c r="AC28" s="4"/>
    </row>
    <row r="29" spans="1:29" ht="33.75" customHeight="1">
      <c r="A29" s="815"/>
      <c r="B29" s="816"/>
      <c r="C29" s="817"/>
      <c r="D29" s="850" t="s">
        <v>57</v>
      </c>
      <c r="E29" s="766"/>
      <c r="F29" s="789"/>
      <c r="G29" s="851" t="s">
        <v>386</v>
      </c>
      <c r="H29" s="766"/>
      <c r="I29" s="766"/>
      <c r="J29" s="766"/>
      <c r="K29" s="789"/>
      <c r="L29" s="852" t="s">
        <v>59</v>
      </c>
      <c r="M29" s="767"/>
      <c r="N29" s="2"/>
      <c r="O29" s="2"/>
      <c r="P29" s="2"/>
      <c r="Q29" s="2"/>
      <c r="R29" s="2"/>
      <c r="S29" s="2"/>
      <c r="T29" s="2"/>
      <c r="U29" s="2"/>
      <c r="V29" s="2"/>
      <c r="W29" s="2"/>
      <c r="X29" s="2"/>
      <c r="Y29" s="2"/>
      <c r="Z29" s="2"/>
      <c r="AA29" s="2"/>
      <c r="AB29" s="2"/>
      <c r="AC29" s="2"/>
    </row>
    <row r="30" spans="1:29"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row>
    <row r="31" spans="1:29"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c r="AA31" s="4"/>
      <c r="AB31" s="4"/>
      <c r="AC31" s="4"/>
    </row>
    <row r="32" spans="1:29"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row>
    <row r="33" spans="1:29" ht="55.5" customHeight="1">
      <c r="A33" s="68" t="s">
        <v>121</v>
      </c>
      <c r="B33" s="151" t="s">
        <v>122</v>
      </c>
      <c r="C33" s="70" t="s">
        <v>65</v>
      </c>
      <c r="D33" s="70" t="s">
        <v>66</v>
      </c>
      <c r="E33" s="70" t="s">
        <v>67</v>
      </c>
      <c r="F33" s="71" t="s">
        <v>68</v>
      </c>
      <c r="G33" s="827"/>
      <c r="H33" s="774"/>
      <c r="I33" s="774"/>
      <c r="J33" s="774"/>
      <c r="K33" s="774"/>
      <c r="L33" s="774"/>
      <c r="M33" s="775"/>
      <c r="N33" s="38"/>
      <c r="O33" s="38"/>
      <c r="P33" s="38"/>
      <c r="Q33" s="38"/>
      <c r="R33" s="38"/>
      <c r="S33" s="38"/>
      <c r="T33" s="38"/>
      <c r="U33" s="38"/>
      <c r="V33" s="38"/>
      <c r="W33" s="38"/>
      <c r="X33" s="38"/>
      <c r="Y33" s="38"/>
      <c r="Z33" s="38"/>
      <c r="AA33" s="38"/>
      <c r="AB33" s="38"/>
      <c r="AC33" s="336"/>
    </row>
    <row r="34" spans="1:29" ht="46.5" customHeight="1">
      <c r="A34" s="330" t="s">
        <v>387</v>
      </c>
      <c r="B34" s="72">
        <v>0.9</v>
      </c>
      <c r="C34" s="337">
        <v>292</v>
      </c>
      <c r="D34" s="22">
        <v>294</v>
      </c>
      <c r="E34" s="22" t="s">
        <v>29</v>
      </c>
      <c r="F34" s="338">
        <f t="shared" ref="F34:F37" si="0">C34/D34</f>
        <v>0.99319727891156462</v>
      </c>
      <c r="G34" s="1190"/>
      <c r="H34" s="809"/>
      <c r="I34" s="809"/>
      <c r="J34" s="809"/>
      <c r="K34" s="809"/>
      <c r="L34" s="809"/>
      <c r="M34" s="820"/>
      <c r="N34" s="38"/>
      <c r="O34" s="38"/>
      <c r="P34" s="38"/>
      <c r="Q34" s="38"/>
      <c r="R34" s="38"/>
      <c r="S34" s="38"/>
      <c r="T34" s="38"/>
      <c r="U34" s="38"/>
      <c r="V34" s="38"/>
      <c r="W34" s="38"/>
      <c r="X34" s="38"/>
      <c r="Y34" s="38"/>
      <c r="Z34" s="38"/>
      <c r="AA34" s="38"/>
      <c r="AB34" s="38"/>
      <c r="AC34" s="38"/>
    </row>
    <row r="35" spans="1:29" ht="46.5" customHeight="1">
      <c r="A35" s="330" t="s">
        <v>388</v>
      </c>
      <c r="B35" s="72">
        <v>0.9</v>
      </c>
      <c r="C35" s="337">
        <v>262</v>
      </c>
      <c r="D35" s="22">
        <v>305</v>
      </c>
      <c r="E35" s="22" t="s">
        <v>29</v>
      </c>
      <c r="F35" s="338">
        <f t="shared" si="0"/>
        <v>0.85901639344262293</v>
      </c>
      <c r="G35" s="1092"/>
      <c r="H35" s="770"/>
      <c r="I35" s="770"/>
      <c r="J35" s="770"/>
      <c r="K35" s="770"/>
      <c r="L35" s="770"/>
      <c r="M35" s="771"/>
      <c r="N35" s="38"/>
      <c r="O35" s="38"/>
      <c r="P35" s="38"/>
      <c r="Q35" s="38"/>
      <c r="R35" s="38"/>
      <c r="S35" s="38"/>
      <c r="T35" s="38"/>
      <c r="U35" s="38"/>
      <c r="V35" s="38"/>
      <c r="W35" s="38"/>
      <c r="X35" s="38"/>
      <c r="Y35" s="38"/>
      <c r="Z35" s="38"/>
      <c r="AA35" s="38"/>
      <c r="AB35" s="38"/>
      <c r="AC35" s="38"/>
    </row>
    <row r="36" spans="1:29" ht="46.5" customHeight="1">
      <c r="A36" s="330" t="s">
        <v>389</v>
      </c>
      <c r="B36" s="72">
        <v>0.9</v>
      </c>
      <c r="C36" s="337"/>
      <c r="D36" s="22"/>
      <c r="E36" s="22" t="s">
        <v>29</v>
      </c>
      <c r="F36" s="338" t="e">
        <f t="shared" si="0"/>
        <v>#DIV/0!</v>
      </c>
      <c r="G36" s="1092"/>
      <c r="H36" s="770"/>
      <c r="I36" s="770"/>
      <c r="J36" s="770"/>
      <c r="K36" s="770"/>
      <c r="L36" s="770"/>
      <c r="M36" s="771"/>
      <c r="N36" s="38"/>
      <c r="O36" s="38"/>
      <c r="P36" s="38"/>
      <c r="Q36" s="38"/>
      <c r="R36" s="38"/>
      <c r="S36" s="38"/>
      <c r="T36" s="38"/>
      <c r="U36" s="38"/>
      <c r="V36" s="38"/>
      <c r="W36" s="38"/>
      <c r="X36" s="38"/>
      <c r="Y36" s="38"/>
      <c r="Z36" s="38"/>
      <c r="AA36" s="38"/>
      <c r="AB36" s="38"/>
      <c r="AC36" s="38"/>
    </row>
    <row r="37" spans="1:29" ht="46.5" customHeight="1">
      <c r="A37" s="330" t="s">
        <v>390</v>
      </c>
      <c r="B37" s="72">
        <v>0.9</v>
      </c>
      <c r="C37" s="21"/>
      <c r="D37" s="22"/>
      <c r="E37" s="22" t="s">
        <v>29</v>
      </c>
      <c r="F37" s="338" t="e">
        <f t="shared" si="0"/>
        <v>#DIV/0!</v>
      </c>
      <c r="G37" s="1092"/>
      <c r="H37" s="770"/>
      <c r="I37" s="770"/>
      <c r="J37" s="770"/>
      <c r="K37" s="770"/>
      <c r="L37" s="770"/>
      <c r="M37" s="771"/>
      <c r="N37" s="38"/>
      <c r="O37" s="38"/>
      <c r="P37" s="38"/>
      <c r="Q37" s="38"/>
      <c r="R37" s="38"/>
      <c r="S37" s="38"/>
      <c r="T37" s="38"/>
      <c r="U37" s="38"/>
      <c r="V37" s="38"/>
      <c r="W37" s="38"/>
      <c r="X37" s="38"/>
      <c r="Y37" s="38"/>
      <c r="Z37" s="38"/>
      <c r="AA37" s="38"/>
      <c r="AB37" s="38"/>
      <c r="AC37" s="38"/>
    </row>
    <row r="38" spans="1:29" ht="46.5" customHeight="1">
      <c r="A38" s="45" t="s">
        <v>73</v>
      </c>
      <c r="B38" s="72">
        <f>AVERAGE(B34:B37)</f>
        <v>0.9</v>
      </c>
      <c r="C38" s="339">
        <f t="shared" ref="C38:E38" si="1">SUM(C34:C37)</f>
        <v>554</v>
      </c>
      <c r="D38" s="49">
        <f t="shared" si="1"/>
        <v>599</v>
      </c>
      <c r="E38" s="49">
        <f t="shared" si="1"/>
        <v>0</v>
      </c>
      <c r="F38" s="154" t="e">
        <f>AVERAGE(F34:F37)</f>
        <v>#DIV/0!</v>
      </c>
      <c r="G38" s="1092"/>
      <c r="H38" s="770"/>
      <c r="I38" s="770"/>
      <c r="J38" s="770"/>
      <c r="K38" s="770"/>
      <c r="L38" s="770"/>
      <c r="M38" s="771"/>
      <c r="N38" s="2"/>
      <c r="O38" s="2"/>
      <c r="P38" s="2"/>
      <c r="Q38" s="2"/>
      <c r="R38" s="2"/>
      <c r="S38" s="2"/>
      <c r="T38" s="2"/>
      <c r="U38" s="2"/>
      <c r="V38" s="2"/>
      <c r="W38" s="2"/>
      <c r="X38" s="2"/>
      <c r="Y38" s="2"/>
      <c r="Z38" s="2"/>
      <c r="AA38" s="2"/>
      <c r="AB38" s="2"/>
      <c r="AC38" s="2"/>
    </row>
    <row r="39" spans="1:29" ht="9" customHeight="1">
      <c r="A39" s="51"/>
      <c r="B39" s="2"/>
      <c r="C39" s="2"/>
      <c r="D39" s="2"/>
      <c r="E39" s="2"/>
      <c r="F39" s="2"/>
      <c r="G39" s="827"/>
      <c r="H39" s="774"/>
      <c r="I39" s="774"/>
      <c r="J39" s="774"/>
      <c r="K39" s="774"/>
      <c r="L39" s="774"/>
      <c r="M39" s="775"/>
      <c r="N39" s="2"/>
      <c r="O39" s="2"/>
      <c r="P39" s="2"/>
      <c r="Q39" s="2"/>
      <c r="R39" s="2"/>
      <c r="S39" s="2"/>
      <c r="T39" s="2"/>
      <c r="U39" s="2"/>
      <c r="V39" s="2"/>
      <c r="W39" s="2"/>
      <c r="X39" s="2"/>
      <c r="Y39" s="2"/>
      <c r="Z39" s="2"/>
      <c r="AA39" s="2"/>
      <c r="AB39" s="2"/>
      <c r="AC39" s="2"/>
    </row>
    <row r="40" spans="1:29" ht="36" customHeight="1">
      <c r="A40" s="1191" t="s">
        <v>74</v>
      </c>
      <c r="B40" s="911"/>
      <c r="C40" s="911"/>
      <c r="D40" s="911"/>
      <c r="E40" s="911"/>
      <c r="F40" s="911"/>
      <c r="G40" s="911"/>
      <c r="H40" s="911"/>
      <c r="I40" s="911"/>
      <c r="J40" s="911"/>
      <c r="K40" s="911"/>
      <c r="L40" s="911"/>
      <c r="M40" s="912"/>
      <c r="N40" s="2"/>
      <c r="O40" s="2"/>
      <c r="P40" s="2"/>
      <c r="Q40" s="2"/>
      <c r="R40" s="2"/>
      <c r="S40" s="2"/>
      <c r="T40" s="2"/>
      <c r="U40" s="2"/>
      <c r="V40" s="2"/>
      <c r="W40" s="2"/>
      <c r="X40" s="2"/>
      <c r="Y40" s="2"/>
      <c r="Z40" s="2"/>
      <c r="AA40" s="2"/>
      <c r="AB40" s="2"/>
      <c r="AC40" s="2"/>
    </row>
    <row r="41" spans="1:29" ht="409.5" customHeight="1">
      <c r="A41" s="856" t="s">
        <v>391</v>
      </c>
      <c r="B41" s="809"/>
      <c r="C41" s="809"/>
      <c r="D41" s="809"/>
      <c r="E41" s="809"/>
      <c r="F41" s="809"/>
      <c r="G41" s="809"/>
      <c r="H41" s="809"/>
      <c r="I41" s="809"/>
      <c r="J41" s="809"/>
      <c r="K41" s="809"/>
      <c r="L41" s="809"/>
      <c r="M41" s="820"/>
      <c r="N41" s="2"/>
      <c r="O41" s="2"/>
      <c r="P41" s="2"/>
      <c r="Q41" s="2"/>
      <c r="R41" s="2"/>
      <c r="S41" s="2"/>
      <c r="T41" s="2"/>
      <c r="U41" s="2"/>
      <c r="V41" s="2"/>
      <c r="W41" s="2"/>
      <c r="X41" s="2"/>
      <c r="Y41" s="2"/>
      <c r="Z41" s="2"/>
      <c r="AA41" s="2"/>
      <c r="AB41" s="2"/>
      <c r="AC41" s="2"/>
    </row>
    <row r="42" spans="1:29" ht="31.5" customHeight="1">
      <c r="A42" s="864" t="s">
        <v>76</v>
      </c>
      <c r="B42" s="809"/>
      <c r="C42" s="810"/>
      <c r="D42" s="890" t="s">
        <v>77</v>
      </c>
      <c r="E42" s="809"/>
      <c r="F42" s="810"/>
      <c r="G42" s="853" t="s">
        <v>78</v>
      </c>
      <c r="H42" s="809"/>
      <c r="I42" s="809"/>
      <c r="J42" s="810"/>
      <c r="K42" s="857" t="s">
        <v>79</v>
      </c>
      <c r="L42" s="891" t="s">
        <v>392</v>
      </c>
      <c r="M42" s="820"/>
      <c r="N42" s="53"/>
      <c r="O42" s="54"/>
      <c r="P42" s="54"/>
      <c r="Q42" s="54"/>
      <c r="R42" s="54"/>
      <c r="S42" s="54"/>
      <c r="T42" s="54"/>
      <c r="U42" s="54"/>
      <c r="V42" s="54"/>
      <c r="W42" s="54"/>
      <c r="X42" s="54"/>
      <c r="Y42" s="54"/>
      <c r="Z42" s="54"/>
      <c r="AA42" s="54"/>
      <c r="AB42" s="54"/>
      <c r="AC42" s="54"/>
    </row>
    <row r="43" spans="1:29"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c r="AA43" s="54"/>
      <c r="AB43" s="54"/>
      <c r="AC43" s="54"/>
    </row>
    <row r="44" spans="1:29" ht="57" customHeight="1">
      <c r="A44" s="892" t="s">
        <v>81</v>
      </c>
      <c r="B44" s="777"/>
      <c r="C44" s="802"/>
      <c r="D44" s="768" t="s">
        <v>377</v>
      </c>
      <c r="E44" s="766"/>
      <c r="F44" s="766"/>
      <c r="G44" s="766"/>
      <c r="H44" s="766"/>
      <c r="I44" s="766"/>
      <c r="J44" s="789"/>
      <c r="K44" s="326" t="s">
        <v>83</v>
      </c>
      <c r="L44" s="1188" t="s">
        <v>378</v>
      </c>
      <c r="M44" s="797"/>
      <c r="N44" s="53"/>
      <c r="O44" s="54"/>
      <c r="P44" s="54"/>
      <c r="Q44" s="54"/>
      <c r="R44" s="54"/>
      <c r="S44" s="54"/>
      <c r="T44" s="54"/>
      <c r="U44" s="54"/>
      <c r="V44" s="54"/>
      <c r="W44" s="54"/>
      <c r="X44" s="54"/>
      <c r="Y44" s="54"/>
      <c r="Z44" s="54"/>
      <c r="AA44" s="54"/>
      <c r="AB44" s="54"/>
      <c r="AC44" s="54"/>
    </row>
    <row r="45" spans="1:29" ht="57.75" customHeight="1">
      <c r="A45" s="876" t="s">
        <v>85</v>
      </c>
      <c r="B45" s="766"/>
      <c r="C45" s="877"/>
      <c r="D45" s="768" t="s">
        <v>329</v>
      </c>
      <c r="E45" s="766"/>
      <c r="F45" s="766"/>
      <c r="G45" s="766"/>
      <c r="H45" s="766"/>
      <c r="I45" s="766"/>
      <c r="J45" s="789"/>
      <c r="K45" s="327" t="s">
        <v>86</v>
      </c>
      <c r="L45" s="965"/>
      <c r="M45" s="767"/>
      <c r="N45" s="4"/>
      <c r="O45" s="4"/>
      <c r="P45" s="4"/>
      <c r="Q45" s="4"/>
      <c r="R45" s="4"/>
      <c r="S45" s="4"/>
      <c r="T45" s="4"/>
      <c r="U45" s="4"/>
      <c r="V45" s="4"/>
      <c r="W45" s="4"/>
      <c r="X45" s="4"/>
      <c r="Y45" s="4"/>
      <c r="Z45" s="4"/>
      <c r="AA45" s="4"/>
      <c r="AB45" s="4"/>
      <c r="AC45" s="4"/>
    </row>
    <row r="46" spans="1:29" ht="35.25" customHeight="1">
      <c r="A46" s="1192" t="s">
        <v>191</v>
      </c>
      <c r="B46" s="816"/>
      <c r="C46" s="816"/>
      <c r="D46" s="816"/>
      <c r="E46" s="816"/>
      <c r="F46" s="816"/>
      <c r="G46" s="816"/>
      <c r="H46" s="816"/>
      <c r="I46" s="816"/>
      <c r="J46" s="816"/>
      <c r="K46" s="816"/>
      <c r="L46" s="816"/>
      <c r="M46" s="823"/>
      <c r="N46" s="4"/>
      <c r="O46" s="4"/>
      <c r="P46" s="4"/>
      <c r="Q46" s="4"/>
      <c r="R46" s="4"/>
      <c r="S46" s="4"/>
      <c r="T46" s="4"/>
      <c r="U46" s="4"/>
      <c r="V46" s="4"/>
      <c r="W46" s="4"/>
      <c r="X46" s="4"/>
      <c r="Y46" s="4"/>
      <c r="Z46" s="4"/>
      <c r="AA46" s="4"/>
      <c r="AB46" s="4"/>
      <c r="AC46" s="4"/>
    </row>
    <row r="47" spans="1:29"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c r="AA47" s="2"/>
      <c r="AB47" s="2"/>
      <c r="AC47" s="2"/>
    </row>
    <row r="48" spans="1:29"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c r="AA48" s="2"/>
      <c r="AB48" s="2"/>
      <c r="AC48" s="2"/>
    </row>
    <row r="49" spans="1:29" ht="48" customHeight="1">
      <c r="A49" s="961" t="s">
        <v>93</v>
      </c>
      <c r="B49" s="777"/>
      <c r="C49" s="797"/>
      <c r="D49" s="829" t="s">
        <v>94</v>
      </c>
      <c r="E49" s="777"/>
      <c r="F49" s="797"/>
      <c r="G49" s="830" t="s">
        <v>129</v>
      </c>
      <c r="H49" s="777"/>
      <c r="I49" s="777"/>
      <c r="J49" s="797"/>
      <c r="K49" s="58"/>
      <c r="L49" s="828"/>
      <c r="M49" s="778"/>
      <c r="N49" s="2"/>
      <c r="O49" s="2"/>
      <c r="P49" s="2"/>
      <c r="Q49" s="2"/>
      <c r="R49" s="2"/>
      <c r="S49" s="2"/>
      <c r="T49" s="2"/>
      <c r="U49" s="2"/>
      <c r="V49" s="2"/>
      <c r="W49" s="2"/>
      <c r="X49" s="2"/>
      <c r="Y49" s="2"/>
      <c r="Z49" s="2"/>
      <c r="AA49" s="2"/>
      <c r="AB49" s="2"/>
      <c r="AC49" s="2"/>
    </row>
    <row r="50" spans="1:29" ht="78" customHeight="1">
      <c r="A50" s="961" t="s">
        <v>96</v>
      </c>
      <c r="B50" s="777"/>
      <c r="C50" s="797"/>
      <c r="D50" s="829" t="s">
        <v>94</v>
      </c>
      <c r="E50" s="777"/>
      <c r="F50" s="797"/>
      <c r="G50" s="831" t="s">
        <v>97</v>
      </c>
      <c r="H50" s="777"/>
      <c r="I50" s="777"/>
      <c r="J50" s="797"/>
      <c r="K50" s="59"/>
      <c r="L50" s="828"/>
      <c r="M50" s="778"/>
      <c r="N50" s="2"/>
      <c r="O50" s="2"/>
      <c r="P50" s="2"/>
      <c r="Q50" s="2"/>
      <c r="R50" s="2"/>
      <c r="S50" s="2"/>
      <c r="T50" s="2"/>
      <c r="U50" s="2"/>
      <c r="V50" s="2"/>
      <c r="W50" s="2"/>
      <c r="X50" s="2"/>
      <c r="Y50" s="2"/>
      <c r="Z50" s="2"/>
      <c r="AA50" s="2"/>
      <c r="AB50" s="2"/>
      <c r="AC50" s="2"/>
    </row>
    <row r="51" spans="1:29" ht="49.5" customHeight="1">
      <c r="A51" s="961" t="s">
        <v>98</v>
      </c>
      <c r="B51" s="777"/>
      <c r="C51" s="797"/>
      <c r="D51" s="829" t="s">
        <v>94</v>
      </c>
      <c r="E51" s="777"/>
      <c r="F51" s="797"/>
      <c r="G51" s="831" t="s">
        <v>99</v>
      </c>
      <c r="H51" s="777"/>
      <c r="I51" s="777"/>
      <c r="J51" s="797"/>
      <c r="K51" s="58"/>
      <c r="L51" s="828"/>
      <c r="M51" s="778"/>
      <c r="N51" s="2"/>
      <c r="O51" s="2"/>
      <c r="P51" s="2"/>
      <c r="Q51" s="2"/>
      <c r="R51" s="2"/>
      <c r="S51" s="2"/>
      <c r="T51" s="2"/>
      <c r="U51" s="2"/>
      <c r="V51" s="2"/>
      <c r="W51" s="2"/>
      <c r="X51" s="2"/>
      <c r="Y51" s="2"/>
      <c r="Z51" s="2"/>
      <c r="AA51" s="2"/>
      <c r="AB51" s="2"/>
      <c r="AC51" s="2"/>
    </row>
    <row r="52" spans="1:29" ht="84.75" customHeight="1">
      <c r="A52" s="961" t="s">
        <v>100</v>
      </c>
      <c r="B52" s="777"/>
      <c r="C52" s="797"/>
      <c r="D52" s="829" t="s">
        <v>101</v>
      </c>
      <c r="E52" s="777"/>
      <c r="F52" s="797"/>
      <c r="G52" s="832" t="s">
        <v>102</v>
      </c>
      <c r="H52" s="777"/>
      <c r="I52" s="777"/>
      <c r="J52" s="797"/>
      <c r="K52" s="58"/>
      <c r="L52" s="828"/>
      <c r="M52" s="778"/>
      <c r="N52" s="2"/>
      <c r="O52" s="2"/>
      <c r="P52" s="2"/>
      <c r="Q52" s="2"/>
      <c r="R52" s="2"/>
      <c r="S52" s="2"/>
      <c r="T52" s="2"/>
      <c r="U52" s="2"/>
      <c r="V52" s="2"/>
      <c r="W52" s="2"/>
      <c r="X52" s="2"/>
      <c r="Y52" s="2"/>
      <c r="Z52" s="2"/>
      <c r="AA52" s="2"/>
      <c r="AB52" s="2"/>
      <c r="AC52" s="2"/>
    </row>
    <row r="53" spans="1:29" ht="27.75"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c r="AA53" s="2"/>
      <c r="AB53" s="2"/>
      <c r="AC53" s="2"/>
    </row>
    <row r="54" spans="1:29" ht="27.7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c r="AA54" s="2"/>
      <c r="AB54" s="2"/>
      <c r="AC54" s="2"/>
    </row>
    <row r="55" spans="1:29" ht="3"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c r="AA55" s="2"/>
      <c r="AB55" s="2"/>
      <c r="AC55" s="2"/>
    </row>
    <row r="56" spans="1:29" ht="228" hidden="1"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c r="AA56" s="2"/>
      <c r="AB56" s="2"/>
      <c r="AC56" s="2"/>
    </row>
    <row r="57" spans="1:29" ht="89.2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c r="AA57" s="2"/>
      <c r="AB57" s="2"/>
      <c r="AC57" s="2"/>
    </row>
    <row r="58" spans="1:29"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row>
    <row r="259" spans="1:29"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row>
    <row r="260" spans="1:29"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row>
    <row r="261" spans="1:29"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row>
    <row r="262" spans="1:29"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row>
    <row r="263" spans="1:29"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row>
    <row r="264" spans="1:29"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row>
    <row r="265" spans="1:29"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row>
    <row r="266" spans="1:29"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row>
    <row r="267" spans="1:29"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row>
    <row r="268" spans="1:29"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row>
    <row r="269" spans="1:29"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row>
    <row r="270" spans="1:29"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row>
    <row r="271" spans="1:29"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row>
    <row r="272" spans="1:29"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row>
    <row r="273" spans="1:29"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row>
    <row r="274" spans="1:29"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row>
    <row r="275" spans="1:29"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row>
    <row r="276" spans="1:29"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row>
    <row r="277" spans="1:29"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row>
    <row r="278" spans="1:29"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row>
    <row r="279" spans="1:29"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row>
    <row r="280" spans="1:29"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row>
    <row r="281" spans="1:29"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row>
    <row r="282" spans="1:29"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row>
    <row r="283" spans="1:29"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row>
    <row r="284" spans="1:29"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row>
    <row r="285" spans="1:29"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row>
    <row r="286" spans="1:29"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row>
    <row r="287" spans="1:29"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row>
    <row r="288" spans="1:29"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row>
    <row r="289" spans="1:29"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row>
    <row r="290" spans="1:29"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row>
    <row r="291" spans="1:29"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row>
    <row r="292" spans="1:29"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row>
    <row r="293" spans="1:29"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row>
    <row r="294" spans="1:29"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row>
    <row r="295" spans="1:29"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row>
    <row r="296" spans="1:29"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row>
    <row r="297" spans="1:29"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row>
    <row r="298" spans="1:29"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row>
    <row r="299" spans="1:29"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row>
    <row r="300" spans="1:29"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row>
    <row r="301" spans="1:29"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row>
    <row r="302" spans="1:29"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row>
    <row r="303" spans="1:29"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row>
    <row r="304" spans="1:29"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row>
    <row r="305" spans="1:29"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row>
    <row r="306" spans="1:29"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row>
    <row r="307" spans="1:29"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row>
    <row r="308" spans="1:29"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row>
    <row r="309" spans="1:29"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row>
    <row r="310" spans="1:29"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row>
    <row r="311" spans="1:29"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row>
    <row r="312" spans="1:29"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row>
    <row r="313" spans="1:29"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row>
    <row r="314" spans="1:29"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row>
    <row r="315" spans="1:29"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row>
    <row r="316" spans="1:29"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row>
    <row r="317" spans="1:29"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row>
    <row r="318" spans="1:29"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row>
    <row r="319" spans="1:29"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row>
    <row r="320" spans="1:29"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row>
    <row r="321" spans="1:29"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row>
    <row r="322" spans="1:29"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row>
    <row r="323" spans="1:29"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row>
    <row r="324" spans="1:29"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row>
    <row r="325" spans="1:29"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row>
    <row r="326" spans="1:29"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row>
    <row r="327" spans="1:29"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row>
    <row r="328" spans="1:29"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row>
    <row r="329" spans="1:29"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row>
    <row r="330" spans="1:29"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row>
    <row r="331" spans="1:29"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row>
    <row r="332" spans="1:29"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row>
    <row r="333" spans="1:29"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row>
    <row r="334" spans="1:29"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row>
    <row r="335" spans="1:29"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row>
    <row r="336" spans="1:29"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row>
    <row r="337" spans="1:29"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row>
    <row r="338" spans="1:29"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row>
    <row r="339" spans="1:29"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row>
    <row r="340" spans="1:29"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row>
    <row r="341" spans="1:29"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row>
    <row r="342" spans="1:29"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row>
    <row r="343" spans="1:29"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row>
    <row r="344" spans="1:29"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row>
    <row r="345" spans="1:29"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row>
    <row r="346" spans="1:29"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row>
    <row r="347" spans="1:29"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row>
    <row r="348" spans="1:29"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row>
    <row r="349" spans="1:29"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row>
    <row r="350" spans="1:29"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row>
    <row r="351" spans="1:29"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row>
    <row r="352" spans="1:29"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row>
    <row r="353" spans="1:29"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row>
    <row r="354" spans="1:29"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row>
    <row r="355" spans="1:29"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row>
    <row r="356" spans="1:29"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row>
    <row r="357" spans="1:29"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row>
    <row r="358" spans="1:29"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row>
    <row r="359" spans="1:29"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row>
    <row r="360" spans="1:29"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row>
    <row r="361" spans="1:29"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row>
    <row r="362" spans="1:29"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row>
    <row r="363" spans="1:29"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row>
    <row r="364" spans="1:29"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row>
    <row r="365" spans="1:29"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row>
    <row r="366" spans="1:29"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row>
    <row r="367" spans="1:29"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row>
    <row r="368" spans="1:29"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row>
    <row r="369" spans="1:29"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row>
    <row r="370" spans="1:29"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row>
    <row r="371" spans="1:29"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row>
    <row r="372" spans="1:29"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row>
    <row r="373" spans="1:29"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row>
    <row r="374" spans="1:29"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row>
    <row r="375" spans="1:29"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row>
    <row r="376" spans="1:29"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row>
    <row r="377" spans="1:29"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row>
    <row r="378" spans="1:29"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row>
    <row r="379" spans="1:29"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row>
    <row r="380" spans="1:29"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row>
    <row r="381" spans="1:29"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row>
    <row r="382" spans="1:29"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row>
    <row r="383" spans="1:29"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row>
    <row r="384" spans="1:29"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row>
    <row r="385" spans="1:29"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row>
    <row r="386" spans="1:29"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row>
    <row r="387" spans="1:29"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row>
    <row r="388" spans="1:29"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row>
    <row r="389" spans="1:29"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row>
    <row r="390" spans="1:29"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row>
    <row r="391" spans="1:29"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row>
    <row r="392" spans="1:29"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row>
    <row r="393" spans="1:29"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row>
    <row r="394" spans="1:29"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row>
    <row r="395" spans="1:29"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row>
    <row r="396" spans="1:29"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row>
    <row r="397" spans="1:29"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row>
    <row r="398" spans="1:29"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row>
    <row r="399" spans="1:29"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row>
    <row r="400" spans="1:29"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row>
    <row r="401" spans="1:29"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row>
    <row r="402" spans="1:29"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row>
    <row r="403" spans="1:29"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row>
    <row r="404" spans="1:29"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row>
    <row r="405" spans="1:29"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row>
    <row r="406" spans="1:29"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row>
    <row r="407" spans="1:29"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row>
    <row r="408" spans="1:29"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row>
    <row r="409" spans="1:29"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row>
    <row r="410" spans="1:29"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row>
    <row r="411" spans="1:29"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row>
    <row r="412" spans="1:29"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row>
    <row r="413" spans="1:29"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row>
    <row r="414" spans="1:29"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row>
    <row r="415" spans="1:29"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row>
    <row r="416" spans="1:29"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row>
    <row r="417" spans="1:29"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row>
    <row r="418" spans="1:29"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row>
    <row r="419" spans="1:29"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row>
    <row r="420" spans="1:29"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row>
    <row r="421" spans="1:29"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row>
    <row r="422" spans="1:29"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row>
    <row r="423" spans="1:29"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row>
    <row r="424" spans="1:29"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row>
    <row r="425" spans="1:29"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row>
    <row r="426" spans="1:29"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row>
    <row r="427" spans="1:29"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row>
    <row r="428" spans="1:29"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row>
    <row r="429" spans="1:29"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row>
    <row r="430" spans="1:29"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row>
    <row r="431" spans="1:29"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row>
    <row r="432" spans="1:29"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row>
    <row r="433" spans="1:29"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row>
    <row r="434" spans="1:29"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row>
    <row r="435" spans="1:29"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row>
    <row r="436" spans="1:29"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row>
    <row r="437" spans="1:29"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row>
    <row r="438" spans="1:29"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row>
    <row r="439" spans="1:29"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row>
    <row r="440" spans="1:29"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row>
    <row r="441" spans="1:29"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row>
    <row r="442" spans="1:29"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row>
    <row r="443" spans="1:29"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row>
    <row r="444" spans="1:29"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row>
    <row r="445" spans="1:29"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row>
    <row r="446" spans="1:29"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row>
    <row r="447" spans="1:29"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row>
    <row r="448" spans="1:29"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row>
    <row r="449" spans="1:29"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row>
    <row r="450" spans="1:29"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row>
    <row r="451" spans="1:29"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row>
    <row r="452" spans="1:29"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row>
    <row r="453" spans="1:29"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row>
    <row r="454" spans="1:29"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row>
    <row r="455" spans="1:29"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row>
    <row r="456" spans="1:29"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row>
    <row r="457" spans="1:29"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row>
    <row r="458" spans="1:29"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row>
    <row r="459" spans="1:29"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row>
    <row r="460" spans="1:29"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row>
    <row r="461" spans="1:29"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row>
    <row r="462" spans="1:29"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row>
    <row r="463" spans="1:29"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row>
    <row r="464" spans="1:29"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row>
    <row r="465" spans="1:29"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row>
    <row r="466" spans="1:29"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row>
    <row r="467" spans="1:29"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row>
    <row r="468" spans="1:29"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row>
    <row r="469" spans="1:29"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row>
    <row r="470" spans="1:29"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row>
    <row r="471" spans="1:29"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row>
    <row r="472" spans="1:29"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row>
    <row r="473" spans="1:29"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row>
    <row r="474" spans="1:29"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row>
    <row r="475" spans="1:29"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row>
    <row r="476" spans="1:29"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row>
    <row r="477" spans="1:29"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row>
    <row r="478" spans="1:29"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row>
    <row r="479" spans="1:29"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row>
    <row r="480" spans="1:29"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row>
    <row r="481" spans="1:29"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row>
    <row r="482" spans="1:29"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row>
    <row r="483" spans="1:29"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row>
    <row r="484" spans="1:29"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row>
    <row r="485" spans="1:29"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row>
    <row r="486" spans="1:29"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row>
    <row r="487" spans="1:29"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row>
    <row r="488" spans="1:29"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row>
    <row r="489" spans="1:29"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row>
    <row r="490" spans="1:29"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row>
    <row r="491" spans="1:29"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row>
    <row r="492" spans="1:29"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row>
    <row r="493" spans="1:29"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row>
    <row r="494" spans="1:29"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row>
    <row r="495" spans="1:29"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row>
    <row r="496" spans="1:29"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row>
    <row r="497" spans="1:29"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row>
    <row r="498" spans="1:29"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row>
    <row r="499" spans="1:29"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row>
    <row r="500" spans="1:29"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row>
    <row r="501" spans="1:29"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row>
    <row r="502" spans="1:29"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row>
    <row r="503" spans="1:29"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row>
    <row r="504" spans="1:29"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row>
    <row r="505" spans="1:29"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row>
    <row r="506" spans="1:29"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row>
    <row r="507" spans="1:29"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row>
    <row r="508" spans="1:29"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row>
    <row r="509" spans="1:29"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row>
    <row r="510" spans="1:29"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row>
    <row r="511" spans="1:29"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row>
    <row r="512" spans="1:29"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row>
    <row r="513" spans="1:29"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row>
    <row r="514" spans="1:29"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row>
    <row r="515" spans="1:29"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row>
    <row r="516" spans="1:29"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row>
    <row r="517" spans="1:29"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row>
    <row r="518" spans="1:29"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row>
    <row r="519" spans="1:29"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row>
    <row r="520" spans="1:29"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row>
    <row r="521" spans="1:29"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row>
    <row r="522" spans="1:29"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row>
    <row r="523" spans="1:29"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row>
    <row r="524" spans="1:29"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row>
    <row r="525" spans="1:29"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row>
    <row r="526" spans="1:29"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row>
    <row r="527" spans="1:29"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row>
    <row r="528" spans="1:29"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row>
    <row r="529" spans="1:29"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row>
    <row r="530" spans="1:29"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row>
    <row r="531" spans="1:29"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row>
    <row r="532" spans="1:29"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row>
    <row r="533" spans="1:29"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row>
    <row r="534" spans="1:29"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row>
    <row r="535" spans="1:29"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row>
    <row r="536" spans="1:29"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row>
    <row r="537" spans="1:29"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row>
    <row r="538" spans="1:29"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row>
    <row r="539" spans="1:29"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row>
    <row r="540" spans="1:29"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row>
    <row r="541" spans="1:29"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row>
    <row r="542" spans="1:29"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row>
    <row r="543" spans="1:29"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row>
    <row r="544" spans="1:29"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row>
    <row r="545" spans="1:29"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row>
    <row r="546" spans="1:29"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row>
    <row r="547" spans="1:29"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row>
    <row r="548" spans="1:29"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row>
    <row r="549" spans="1:29"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row>
    <row r="550" spans="1:29"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row>
    <row r="551" spans="1:29"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row>
    <row r="552" spans="1:29"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row>
    <row r="553" spans="1:29"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row>
    <row r="554" spans="1:29"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row>
    <row r="555" spans="1:29"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row>
    <row r="556" spans="1:29"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row>
    <row r="557" spans="1:29"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row>
    <row r="558" spans="1:29"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row>
    <row r="559" spans="1:29"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row>
    <row r="560" spans="1:29"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row>
    <row r="561" spans="1:29"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row>
    <row r="562" spans="1:29"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row>
    <row r="563" spans="1:29"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row>
    <row r="564" spans="1:29"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row>
    <row r="565" spans="1:29"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row>
    <row r="566" spans="1:29"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row>
    <row r="567" spans="1:29"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row>
    <row r="568" spans="1:29"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row>
    <row r="569" spans="1:29"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row>
    <row r="570" spans="1:29"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row>
    <row r="571" spans="1:29"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row>
    <row r="572" spans="1:29"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row>
    <row r="573" spans="1:29"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row>
    <row r="574" spans="1:29"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row>
    <row r="575" spans="1:29"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row>
    <row r="576" spans="1:29"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row>
    <row r="577" spans="1:29"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row>
    <row r="578" spans="1:29"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row>
    <row r="579" spans="1:29"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row>
    <row r="580" spans="1:29"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row>
    <row r="581" spans="1:29"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row>
    <row r="582" spans="1:29"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row>
    <row r="583" spans="1:29"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row>
    <row r="584" spans="1:29"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row>
    <row r="585" spans="1:29"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row>
    <row r="586" spans="1:29"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row>
    <row r="587" spans="1:29"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row>
    <row r="588" spans="1:29"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row>
    <row r="589" spans="1:29"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row>
    <row r="590" spans="1:29"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row>
    <row r="591" spans="1:29"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row>
    <row r="592" spans="1:29"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row>
    <row r="593" spans="1:29"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row>
    <row r="594" spans="1:29"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row>
    <row r="595" spans="1:29"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row>
    <row r="596" spans="1:29"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row>
    <row r="597" spans="1:29"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row>
    <row r="598" spans="1:29"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row>
    <row r="599" spans="1:29"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row>
    <row r="600" spans="1:29"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row>
    <row r="601" spans="1:29"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row>
    <row r="602" spans="1:29"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row>
    <row r="603" spans="1:29"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row>
    <row r="604" spans="1:29"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row>
    <row r="605" spans="1:29"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row>
    <row r="606" spans="1:29"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row>
    <row r="607" spans="1:29"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row>
    <row r="608" spans="1:29"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row>
    <row r="609" spans="1:29"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row>
    <row r="610" spans="1:29"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row>
    <row r="611" spans="1:29"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row>
    <row r="612" spans="1:29"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row>
    <row r="613" spans="1:29"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row>
    <row r="614" spans="1:29"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row>
    <row r="615" spans="1:29"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row>
    <row r="616" spans="1:29"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row>
    <row r="617" spans="1:29"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row>
    <row r="618" spans="1:29"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row>
    <row r="619" spans="1:29"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row>
    <row r="620" spans="1:29"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row>
    <row r="621" spans="1:29"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row>
    <row r="622" spans="1:29"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row>
    <row r="623" spans="1:29"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row>
    <row r="624" spans="1:29"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row>
    <row r="625" spans="1:29"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row>
    <row r="626" spans="1:29"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row>
    <row r="627" spans="1:29"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row>
    <row r="628" spans="1:29"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row>
    <row r="629" spans="1:29"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row>
    <row r="630" spans="1:29"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row>
    <row r="631" spans="1:29"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row>
    <row r="632" spans="1:29"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row>
    <row r="633" spans="1:29"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row>
    <row r="634" spans="1:29"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row>
    <row r="635" spans="1:29"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row>
    <row r="636" spans="1:29"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row>
    <row r="637" spans="1:29"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row>
    <row r="638" spans="1:29"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row>
    <row r="639" spans="1:29"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row>
    <row r="640" spans="1:29"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row>
    <row r="641" spans="1:29"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row>
    <row r="642" spans="1:29"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row>
    <row r="643" spans="1:29"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row>
    <row r="644" spans="1:29"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row>
    <row r="645" spans="1:29"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row>
    <row r="646" spans="1:29"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row>
    <row r="647" spans="1:29"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row>
    <row r="648" spans="1:29"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row>
    <row r="649" spans="1:29"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row>
    <row r="650" spans="1:29"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row>
    <row r="651" spans="1:29"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row>
    <row r="652" spans="1:29"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row>
    <row r="653" spans="1:29"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row>
    <row r="654" spans="1:29"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row>
    <row r="655" spans="1:29"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row>
    <row r="656" spans="1:29"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row>
    <row r="657" spans="1:29"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row>
    <row r="658" spans="1:29"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row>
    <row r="659" spans="1:29"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row>
    <row r="660" spans="1:29"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row>
    <row r="661" spans="1:29"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row>
    <row r="662" spans="1:29"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row>
    <row r="663" spans="1:29"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row>
    <row r="664" spans="1:29"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row>
    <row r="665" spans="1:29"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row>
    <row r="666" spans="1:29"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row>
    <row r="667" spans="1:29"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row>
    <row r="668" spans="1:29"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row>
    <row r="669" spans="1:29"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row>
    <row r="670" spans="1:29"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row>
    <row r="671" spans="1:29"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row>
    <row r="672" spans="1:29"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row>
    <row r="673" spans="1:29"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row>
    <row r="674" spans="1:29"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row>
    <row r="675" spans="1:29"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row>
    <row r="676" spans="1:29"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row>
    <row r="677" spans="1:29"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row>
    <row r="678" spans="1:29"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row>
    <row r="679" spans="1:29"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row>
    <row r="680" spans="1:29"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row>
    <row r="681" spans="1:29"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row>
    <row r="682" spans="1:29"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row>
    <row r="683" spans="1:29"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row>
    <row r="684" spans="1:29"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row>
    <row r="685" spans="1:29"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row>
    <row r="686" spans="1:29"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row>
    <row r="687" spans="1:29"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row>
    <row r="688" spans="1:29"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row>
    <row r="689" spans="1:29"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row>
    <row r="690" spans="1:29"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row>
    <row r="691" spans="1:29"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row>
    <row r="692" spans="1:29"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row>
    <row r="693" spans="1:29"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row>
    <row r="694" spans="1:29"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row>
    <row r="695" spans="1:29"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row>
    <row r="696" spans="1:29"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row>
    <row r="697" spans="1:29"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row>
    <row r="698" spans="1:29"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row>
    <row r="699" spans="1:29"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row>
    <row r="700" spans="1:29"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row>
    <row r="701" spans="1:29"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row>
    <row r="702" spans="1:29"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row>
    <row r="703" spans="1:29"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row>
    <row r="704" spans="1:29"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row>
    <row r="705" spans="1:29"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row>
    <row r="706" spans="1:29"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row>
    <row r="707" spans="1:29"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row>
    <row r="708" spans="1:29"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row>
    <row r="709" spans="1:29"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row>
    <row r="710" spans="1:29"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row>
    <row r="711" spans="1:29"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row>
    <row r="712" spans="1:29"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row>
    <row r="713" spans="1:29"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row>
    <row r="714" spans="1:29"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row>
    <row r="715" spans="1:29"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row>
    <row r="716" spans="1:29"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row>
    <row r="717" spans="1:29"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row>
    <row r="718" spans="1:29"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row>
    <row r="719" spans="1:29"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row>
    <row r="720" spans="1:29"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row>
    <row r="721" spans="1:29"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row>
    <row r="722" spans="1:29"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row>
    <row r="723" spans="1:29"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row>
    <row r="724" spans="1:29"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row>
    <row r="725" spans="1:29"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row>
    <row r="726" spans="1:29"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row>
    <row r="727" spans="1:29"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row>
    <row r="728" spans="1:29"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row>
    <row r="729" spans="1:29"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row>
    <row r="730" spans="1:29"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row>
    <row r="731" spans="1:29"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row>
    <row r="732" spans="1:29"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row>
    <row r="733" spans="1:29"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row>
    <row r="734" spans="1:29"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row>
    <row r="735" spans="1:29"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row>
    <row r="736" spans="1:29"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row>
    <row r="737" spans="1:29"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row>
    <row r="738" spans="1:29"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row>
    <row r="739" spans="1:29"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row>
    <row r="740" spans="1:29"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row>
    <row r="741" spans="1:29"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row>
    <row r="742" spans="1:29"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row>
    <row r="743" spans="1:29"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row>
    <row r="744" spans="1:29"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row>
    <row r="745" spans="1:29"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row>
    <row r="746" spans="1:29"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row>
    <row r="747" spans="1:29"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row>
    <row r="748" spans="1:29"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row>
    <row r="749" spans="1:29"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row>
    <row r="750" spans="1:29"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row>
    <row r="751" spans="1:29"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row>
    <row r="752" spans="1:29"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row>
    <row r="753" spans="1:29"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row>
    <row r="754" spans="1:29"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row>
    <row r="755" spans="1:29"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row>
    <row r="756" spans="1:29"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row>
    <row r="757" spans="1:29"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row>
    <row r="758" spans="1:29"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row>
    <row r="759" spans="1:29"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row>
    <row r="760" spans="1:29"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row>
    <row r="761" spans="1:29"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row>
    <row r="762" spans="1:29"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row>
    <row r="763" spans="1:29"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row>
    <row r="764" spans="1:29"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row>
    <row r="765" spans="1:29"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row>
    <row r="766" spans="1:29"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row>
    <row r="767" spans="1:29"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row>
    <row r="768" spans="1:29"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row>
    <row r="769" spans="1:29"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row>
    <row r="770" spans="1:29"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row>
    <row r="771" spans="1:29"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row>
    <row r="772" spans="1:29"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row>
    <row r="773" spans="1:29"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row>
    <row r="774" spans="1:29"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row>
    <row r="775" spans="1:29"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row>
    <row r="776" spans="1:29"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row>
    <row r="777" spans="1:29"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row>
    <row r="778" spans="1:29"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row>
    <row r="779" spans="1:29"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row>
    <row r="780" spans="1:29"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row>
    <row r="781" spans="1:29"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row>
    <row r="782" spans="1:29"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row>
    <row r="783" spans="1:29"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row>
    <row r="784" spans="1:29"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row>
    <row r="785" spans="1:29"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row>
    <row r="786" spans="1:29"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row>
    <row r="787" spans="1:29"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row>
    <row r="788" spans="1:29"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row>
    <row r="789" spans="1:29"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row>
    <row r="790" spans="1:29"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row>
    <row r="791" spans="1:29"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row>
    <row r="792" spans="1:29"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row>
    <row r="793" spans="1:29"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row>
    <row r="794" spans="1:29"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row>
    <row r="795" spans="1:29"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row>
    <row r="796" spans="1:29"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row>
    <row r="797" spans="1:29"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row>
    <row r="798" spans="1:29"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row>
    <row r="799" spans="1:29"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row>
    <row r="800" spans="1:29"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row>
    <row r="801" spans="1:29"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row>
    <row r="802" spans="1:29"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row>
    <row r="803" spans="1:29"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row>
    <row r="804" spans="1:29"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row>
    <row r="805" spans="1:29"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row>
    <row r="806" spans="1:29"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row>
    <row r="807" spans="1:29"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row>
    <row r="808" spans="1:29"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row>
    <row r="809" spans="1:29"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row>
    <row r="810" spans="1:29"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row>
    <row r="811" spans="1:29"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row>
    <row r="812" spans="1:29"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row>
    <row r="813" spans="1:29"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row>
    <row r="814" spans="1:29"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row>
    <row r="815" spans="1:29"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row>
    <row r="816" spans="1:29"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row>
    <row r="817" spans="1:29"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row>
    <row r="818" spans="1:29"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row>
    <row r="819" spans="1:29"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row>
    <row r="820" spans="1:29"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row>
    <row r="821" spans="1:29"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row>
    <row r="822" spans="1:29"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row>
    <row r="823" spans="1:29"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row>
    <row r="824" spans="1:29"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row>
    <row r="825" spans="1:29"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row>
    <row r="826" spans="1:29"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row>
    <row r="827" spans="1:29"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row>
    <row r="828" spans="1:29"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row>
    <row r="829" spans="1:29"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row>
    <row r="830" spans="1:29"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row>
    <row r="831" spans="1:29"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row>
    <row r="832" spans="1:29"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row>
    <row r="833" spans="1:29"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row>
    <row r="834" spans="1:29"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row>
    <row r="835" spans="1:29"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row>
    <row r="836" spans="1:29"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row>
    <row r="837" spans="1:29"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row>
    <row r="838" spans="1:29"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row>
    <row r="839" spans="1:29"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row>
    <row r="840" spans="1:29"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row>
    <row r="841" spans="1:29"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row>
    <row r="842" spans="1:29"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row>
    <row r="843" spans="1:29"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row>
    <row r="844" spans="1:29"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row>
    <row r="845" spans="1:29"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row>
    <row r="846" spans="1:29"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row>
    <row r="847" spans="1:29"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row>
    <row r="848" spans="1:29"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row>
    <row r="849" spans="1:29"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row>
    <row r="850" spans="1:29"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row>
    <row r="851" spans="1:29"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row>
    <row r="852" spans="1:29"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row>
    <row r="853" spans="1:29"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row>
    <row r="854" spans="1:29"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row>
    <row r="855" spans="1:29"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row>
    <row r="856" spans="1:29"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row>
    <row r="857" spans="1:29"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row>
    <row r="858" spans="1:29"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row>
    <row r="859" spans="1:29"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row>
    <row r="860" spans="1:29"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row>
    <row r="861" spans="1:29"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row>
    <row r="862" spans="1:29"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row>
    <row r="863" spans="1:29"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row>
    <row r="864" spans="1:29"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row>
    <row r="865" spans="1:29"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row>
    <row r="866" spans="1:29"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row>
    <row r="867" spans="1:29"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row>
    <row r="868" spans="1:29"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row>
    <row r="869" spans="1:29"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row>
    <row r="870" spans="1:29"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row>
    <row r="871" spans="1:29"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row>
    <row r="872" spans="1:29"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row>
    <row r="873" spans="1:29"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row>
    <row r="874" spans="1:29"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row>
    <row r="875" spans="1:29"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row>
    <row r="876" spans="1:29"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row>
    <row r="877" spans="1:29"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row>
    <row r="878" spans="1:29"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row>
    <row r="879" spans="1:29"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row>
    <row r="880" spans="1:29"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row>
    <row r="881" spans="1:29"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row>
    <row r="882" spans="1:29"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row>
    <row r="883" spans="1:29"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row>
    <row r="884" spans="1:29"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row>
    <row r="885" spans="1:29"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row>
    <row r="886" spans="1:29"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row>
    <row r="887" spans="1:29"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row>
    <row r="888" spans="1:29"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row>
    <row r="889" spans="1:29"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row>
    <row r="890" spans="1:29"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row>
    <row r="891" spans="1:29"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row>
    <row r="892" spans="1:29"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row>
    <row r="893" spans="1:29"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row>
    <row r="894" spans="1:29"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row>
    <row r="895" spans="1:29"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row>
    <row r="896" spans="1:29"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row>
    <row r="897" spans="1:29"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row>
    <row r="898" spans="1:29"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row>
    <row r="899" spans="1:29"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row>
    <row r="900" spans="1:29"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row>
    <row r="901" spans="1:29"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row>
    <row r="902" spans="1:29"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row>
    <row r="903" spans="1:29"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row>
    <row r="904" spans="1:29"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row>
    <row r="905" spans="1:29"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row>
    <row r="906" spans="1:29"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row>
    <row r="907" spans="1:29"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row>
    <row r="908" spans="1:29"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row>
    <row r="909" spans="1:29"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row>
    <row r="910" spans="1:29"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row>
    <row r="911" spans="1:29"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row>
    <row r="912" spans="1:29"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row>
    <row r="913" spans="1:29"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row>
    <row r="914" spans="1:29"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row>
    <row r="915" spans="1:29"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row>
    <row r="916" spans="1:29"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row>
    <row r="917" spans="1:29"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row>
    <row r="918" spans="1:29"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row>
    <row r="919" spans="1:29"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row>
    <row r="920" spans="1:29"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row>
    <row r="921" spans="1:29"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row>
    <row r="922" spans="1:29"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row>
    <row r="923" spans="1:29"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row>
    <row r="924" spans="1:29"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row>
    <row r="925" spans="1:29"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row>
    <row r="926" spans="1:29"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row>
    <row r="927" spans="1:29"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row>
    <row r="928" spans="1:29"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row>
    <row r="929" spans="1:29"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row>
    <row r="930" spans="1:29"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row>
    <row r="931" spans="1:29"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row>
    <row r="932" spans="1:29"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row>
    <row r="933" spans="1:29"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row>
    <row r="934" spans="1:29"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row>
    <row r="935" spans="1:29"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row>
    <row r="936" spans="1:29"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row>
    <row r="937" spans="1:29"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row>
    <row r="938" spans="1:29"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row>
    <row r="939" spans="1:29"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row>
    <row r="940" spans="1:29"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row>
    <row r="941" spans="1:29"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row>
    <row r="942" spans="1:29"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row>
    <row r="943" spans="1:29"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row>
    <row r="944" spans="1:29"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row>
    <row r="945" spans="1:29"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row>
    <row r="946" spans="1:29"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row>
    <row r="947" spans="1:29"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row>
    <row r="948" spans="1:29"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row>
    <row r="949" spans="1:29"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row>
    <row r="950" spans="1:29"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row>
    <row r="951" spans="1:29"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row>
    <row r="952" spans="1:29"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row>
    <row r="953" spans="1:29"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row>
    <row r="954" spans="1:29"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row>
    <row r="955" spans="1:29"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row>
    <row r="956" spans="1:29"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row>
    <row r="957" spans="1:29"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row>
    <row r="958" spans="1:29"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row>
    <row r="959" spans="1:29"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row>
    <row r="960" spans="1:29"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row>
    <row r="961" spans="1:29"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row>
    <row r="962" spans="1:29"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row>
    <row r="963" spans="1:29"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row>
    <row r="964" spans="1:29"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row>
    <row r="965" spans="1:29"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row>
    <row r="966" spans="1:29"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row>
    <row r="967" spans="1:29"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row>
    <row r="968" spans="1:29"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row>
    <row r="969" spans="1:29"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row>
    <row r="970" spans="1:29"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row>
    <row r="971" spans="1:29"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row>
    <row r="972" spans="1:29"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row>
    <row r="973" spans="1:29"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row>
    <row r="974" spans="1:29"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row>
    <row r="975" spans="1:29"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row>
    <row r="976" spans="1:29"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row>
    <row r="977" spans="1:29"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row>
    <row r="978" spans="1:29"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row>
    <row r="979" spans="1:29"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row>
    <row r="980" spans="1:29"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row>
    <row r="981" spans="1:29"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row>
    <row r="982" spans="1:29"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row>
    <row r="983" spans="1:29"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row>
    <row r="984" spans="1:29"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row>
    <row r="985" spans="1:29"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row>
    <row r="986" spans="1:29"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row>
    <row r="987" spans="1:29"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row>
    <row r="988" spans="1:29"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row>
    <row r="989" spans="1:29"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row>
    <row r="990" spans="1:29"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row>
    <row r="991" spans="1:29"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row>
    <row r="992" spans="1:29"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row>
    <row r="993" spans="1:29"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row>
    <row r="994" spans="1:29"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row>
    <row r="995" spans="1:29"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row>
    <row r="996" spans="1:29"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row>
    <row r="997" spans="1:29"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row>
    <row r="998" spans="1:29"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row>
    <row r="999" spans="1:29"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row>
    <row r="1000" spans="1:29"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0D00-000000000000}">
      <formula1>$B$117:$B$129</formula1>
    </dataValidation>
    <dataValidation type="list" allowBlank="1" showInputMessage="1" showErrorMessage="1" prompt=" - " sqref="D12" xr:uid="{00000000-0002-0000-0D00-000001000000}">
      <formula1>$A$110:$A$115</formula1>
    </dataValidation>
    <dataValidation type="list" allowBlank="1" showInputMessage="1" showErrorMessage="1" prompt=" - " sqref="D49:D52" xr:uid="{00000000-0002-0000-0D00-000002000000}">
      <formula1>$A$80:$A$83</formula1>
    </dataValidation>
    <dataValidation type="list" allowBlank="1" showInputMessage="1" showErrorMessage="1" prompt=" - " sqref="D8" xr:uid="{00000000-0002-0000-0D00-000003000000}">
      <formula1>$A$135:$A$137</formula1>
    </dataValidation>
    <dataValidation type="list" allowBlank="1" showInputMessage="1" showErrorMessage="1" prompt=" - " sqref="D7" xr:uid="{00000000-0002-0000-0D00-000004000000}">
      <formula1>$A$145:$A$149</formula1>
    </dataValidation>
    <dataValidation type="list" allowBlank="1" showInputMessage="1" showErrorMessage="1" prompt=" - " sqref="D13" xr:uid="{00000000-0002-0000-0D00-000005000000}">
      <formula1>$A$121:$A$128</formula1>
    </dataValidation>
    <dataValidation type="list" allowBlank="1" showErrorMessage="1" sqref="K49" xr:uid="{00000000-0002-0000-0D00-000006000000}">
      <formula1>$A$80:$A$83</formula1>
    </dataValidation>
  </dataValidations>
  <pageMargins left="0.7" right="0.7" top="0.75" bottom="0.75" header="0" footer="0"/>
  <pageSetup orientation="landscape"/>
  <headerFooter>
    <oddFooter>&amp;LV5-20-05-2022</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6699"/>
  </sheetPr>
  <dimension ref="A1:Z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6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3" t="s">
        <v>1</v>
      </c>
      <c r="B6" s="784"/>
      <c r="C6" s="784"/>
      <c r="D6" s="784"/>
      <c r="E6" s="784"/>
      <c r="F6" s="784"/>
      <c r="G6" s="784"/>
      <c r="H6" s="784"/>
      <c r="I6" s="784"/>
      <c r="J6" s="784"/>
      <c r="K6" s="784"/>
      <c r="L6" s="784"/>
      <c r="M6" s="787"/>
      <c r="N6" s="2"/>
      <c r="O6" s="2"/>
      <c r="P6" s="2"/>
      <c r="Q6" s="2"/>
      <c r="R6" s="2"/>
      <c r="S6" s="2"/>
      <c r="T6" s="2"/>
      <c r="U6" s="2"/>
      <c r="V6" s="2"/>
      <c r="W6" s="2"/>
      <c r="X6" s="2"/>
      <c r="Y6" s="2"/>
      <c r="Z6" s="2"/>
    </row>
    <row r="7" spans="1:26" ht="56.25" customHeight="1">
      <c r="A7" s="1195" t="s">
        <v>2</v>
      </c>
      <c r="B7" s="1196"/>
      <c r="C7" s="1197"/>
      <c r="D7" s="1198" t="s">
        <v>3</v>
      </c>
      <c r="E7" s="1196"/>
      <c r="F7" s="1196"/>
      <c r="G7" s="1196"/>
      <c r="H7" s="1196"/>
      <c r="I7" s="1196"/>
      <c r="J7" s="1196"/>
      <c r="K7" s="1196"/>
      <c r="L7" s="1196"/>
      <c r="M7" s="1199"/>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768" t="s">
        <v>203</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798" t="s">
        <v>393</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row>
    <row r="12" spans="1:26" ht="36.75" customHeight="1">
      <c r="A12" s="803" t="s">
        <v>16</v>
      </c>
      <c r="B12" s="777"/>
      <c r="C12" s="797"/>
      <c r="D12" s="804" t="s">
        <v>17</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4"/>
    </row>
    <row r="13" spans="1:26" ht="38.25" customHeight="1">
      <c r="A13" s="803" t="s">
        <v>24</v>
      </c>
      <c r="B13" s="777"/>
      <c r="C13" s="797"/>
      <c r="D13" s="1200" t="s">
        <v>394</v>
      </c>
      <c r="E13" s="777"/>
      <c r="F13" s="777"/>
      <c r="G13" s="777"/>
      <c r="H13" s="777"/>
      <c r="I13" s="777"/>
      <c r="J13" s="797"/>
      <c r="K13" s="11" t="s">
        <v>25</v>
      </c>
      <c r="L13" s="806" t="s">
        <v>395</v>
      </c>
      <c r="M13" s="778"/>
      <c r="N13" s="4"/>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63" t="s">
        <v>110</v>
      </c>
      <c r="L14" s="873" t="s">
        <v>111</v>
      </c>
      <c r="M14" s="778"/>
      <c r="N14" s="4"/>
      <c r="O14" s="4"/>
      <c r="P14" s="4"/>
      <c r="Q14" s="4"/>
      <c r="R14" s="17" t="s">
        <v>32</v>
      </c>
      <c r="S14" s="16"/>
      <c r="T14" s="18"/>
      <c r="U14" s="19" t="s">
        <v>28</v>
      </c>
      <c r="V14" s="16"/>
      <c r="W14" s="16"/>
      <c r="X14" s="16"/>
      <c r="Y14" s="17" t="s">
        <v>29</v>
      </c>
      <c r="Z14" s="4"/>
    </row>
    <row r="15" spans="1:26" ht="24.75" customHeight="1">
      <c r="A15" s="808" t="s">
        <v>33</v>
      </c>
      <c r="B15" s="809"/>
      <c r="C15" s="810"/>
      <c r="D15" s="875"/>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4"/>
    </row>
    <row r="16" spans="1:26" ht="36.75" customHeight="1">
      <c r="A16" s="773"/>
      <c r="B16" s="774"/>
      <c r="C16" s="811"/>
      <c r="D16" s="868" t="s">
        <v>35</v>
      </c>
      <c r="E16" s="777"/>
      <c r="F16" s="797"/>
      <c r="G16" s="871" t="s">
        <v>36</v>
      </c>
      <c r="H16" s="777"/>
      <c r="I16" s="777"/>
      <c r="J16" s="797"/>
      <c r="K16" s="64" t="s">
        <v>37</v>
      </c>
      <c r="L16" s="870" t="s">
        <v>38</v>
      </c>
      <c r="M16" s="778"/>
      <c r="N16" s="4"/>
      <c r="O16" s="4"/>
      <c r="P16" s="4"/>
      <c r="Q16" s="4"/>
      <c r="R16" s="17" t="s">
        <v>39</v>
      </c>
      <c r="S16" s="16"/>
      <c r="T16" s="16"/>
      <c r="U16" s="16"/>
      <c r="V16" s="19" t="s">
        <v>28</v>
      </c>
      <c r="W16" s="19" t="s">
        <v>28</v>
      </c>
      <c r="X16" s="19" t="s">
        <v>28</v>
      </c>
      <c r="Y16" s="17" t="s">
        <v>39</v>
      </c>
      <c r="Z16" s="4"/>
    </row>
    <row r="17" spans="1:26" ht="39.75" customHeight="1">
      <c r="A17" s="808" t="s">
        <v>40</v>
      </c>
      <c r="B17" s="809"/>
      <c r="C17" s="810"/>
      <c r="D17" s="86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row>
    <row r="18" spans="1:26" ht="20.25" customHeight="1">
      <c r="A18" s="772"/>
      <c r="B18" s="770"/>
      <c r="C18" s="814"/>
      <c r="D18" s="27" t="s">
        <v>114</v>
      </c>
      <c r="E18" s="340">
        <v>2023</v>
      </c>
      <c r="F18" s="28">
        <v>2024</v>
      </c>
      <c r="G18" s="341">
        <v>2025</v>
      </c>
      <c r="H18" s="341">
        <v>2026</v>
      </c>
      <c r="I18" s="1193" t="s">
        <v>101</v>
      </c>
      <c r="J18" s="809"/>
      <c r="K18" s="809"/>
      <c r="L18" s="809"/>
      <c r="M18" s="820"/>
      <c r="N18" s="4"/>
      <c r="O18" s="4"/>
      <c r="P18" s="4"/>
      <c r="Q18" s="2"/>
      <c r="R18" s="2"/>
      <c r="S18" s="2"/>
      <c r="T18" s="2"/>
      <c r="U18" s="2"/>
      <c r="V18" s="2"/>
      <c r="W18" s="2"/>
      <c r="X18" s="2"/>
      <c r="Y18" s="2"/>
      <c r="Z18" s="4"/>
    </row>
    <row r="19" spans="1:26" ht="20.25" customHeight="1">
      <c r="A19" s="772"/>
      <c r="B19" s="770"/>
      <c r="C19" s="814"/>
      <c r="D19" s="65" t="s">
        <v>45</v>
      </c>
      <c r="E19" s="342" t="s">
        <v>101</v>
      </c>
      <c r="F19" s="342" t="s">
        <v>101</v>
      </c>
      <c r="G19" s="342" t="s">
        <v>101</v>
      </c>
      <c r="H19" s="342" t="s">
        <v>101</v>
      </c>
      <c r="I19" s="821"/>
      <c r="J19" s="770"/>
      <c r="K19" s="770"/>
      <c r="L19" s="770"/>
      <c r="M19" s="771"/>
      <c r="N19" s="2"/>
      <c r="O19" s="2"/>
      <c r="P19" s="2"/>
      <c r="Q19" s="2"/>
      <c r="R19" s="2"/>
      <c r="S19" s="2"/>
      <c r="T19" s="2"/>
      <c r="U19" s="2"/>
      <c r="V19" s="2"/>
      <c r="W19" s="2"/>
      <c r="X19" s="2"/>
      <c r="Y19" s="31"/>
      <c r="Z19" s="2"/>
    </row>
    <row r="20" spans="1:26" ht="18.75" customHeight="1">
      <c r="A20" s="772"/>
      <c r="B20" s="770"/>
      <c r="C20" s="814"/>
      <c r="D20" s="1194"/>
      <c r="E20" s="809"/>
      <c r="F20" s="809"/>
      <c r="G20" s="809"/>
      <c r="H20" s="866"/>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33" customHeight="1">
      <c r="A25" s="872" t="s">
        <v>396</v>
      </c>
      <c r="B25" s="784"/>
      <c r="C25" s="784"/>
      <c r="D25" s="784"/>
      <c r="E25" s="784"/>
      <c r="F25" s="784"/>
      <c r="G25" s="784"/>
      <c r="H25" s="784"/>
      <c r="I25" s="784"/>
      <c r="J25" s="784"/>
      <c r="K25" s="784"/>
      <c r="L25" s="784"/>
      <c r="M25" s="787"/>
      <c r="N25" s="2"/>
      <c r="O25" s="2"/>
      <c r="P25" s="2"/>
      <c r="Q25" s="2"/>
      <c r="R25" s="2"/>
      <c r="S25" s="2"/>
      <c r="T25" s="2"/>
      <c r="U25" s="2"/>
      <c r="V25" s="2"/>
      <c r="W25" s="2"/>
      <c r="X25" s="2"/>
      <c r="Y25" s="2"/>
      <c r="Z25" s="2"/>
    </row>
    <row r="26" spans="1:26" ht="54.75" customHeight="1">
      <c r="A26" s="803" t="s">
        <v>48</v>
      </c>
      <c r="B26" s="777"/>
      <c r="C26" s="797"/>
      <c r="D26" s="889" t="s">
        <v>397</v>
      </c>
      <c r="E26" s="777"/>
      <c r="F26" s="777"/>
      <c r="G26" s="777"/>
      <c r="H26" s="777"/>
      <c r="I26" s="777"/>
      <c r="J26" s="777"/>
      <c r="K26" s="777"/>
      <c r="L26" s="777"/>
      <c r="M26" s="778"/>
      <c r="N26" s="2"/>
      <c r="O26" s="2"/>
      <c r="P26" s="2"/>
      <c r="Q26" s="2"/>
      <c r="R26" s="2"/>
      <c r="S26" s="2"/>
      <c r="T26" s="2"/>
      <c r="U26" s="2"/>
      <c r="V26" s="2"/>
      <c r="W26" s="2"/>
      <c r="X26" s="2"/>
      <c r="Y26" s="2"/>
      <c r="Z26" s="2"/>
    </row>
    <row r="27" spans="1:26" ht="65.25" customHeight="1">
      <c r="A27" s="803" t="s">
        <v>50</v>
      </c>
      <c r="B27" s="777"/>
      <c r="C27" s="797"/>
      <c r="D27" s="824" t="s">
        <v>398</v>
      </c>
      <c r="E27" s="809"/>
      <c r="F27" s="809"/>
      <c r="G27" s="809"/>
      <c r="H27" s="809"/>
      <c r="I27" s="809"/>
      <c r="J27" s="810"/>
      <c r="K27" s="32" t="s">
        <v>52</v>
      </c>
      <c r="L27" s="824" t="s">
        <v>236</v>
      </c>
      <c r="M27" s="820"/>
      <c r="N27" s="4"/>
      <c r="O27" s="4"/>
      <c r="P27" s="4"/>
      <c r="Q27" s="4"/>
      <c r="R27" s="4"/>
      <c r="S27" s="4"/>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row>
    <row r="29" spans="1:26" ht="33.75" customHeight="1">
      <c r="A29" s="815"/>
      <c r="B29" s="816"/>
      <c r="C29" s="817"/>
      <c r="D29" s="850" t="s">
        <v>399</v>
      </c>
      <c r="E29" s="766"/>
      <c r="F29" s="789"/>
      <c r="G29" s="1201" t="s">
        <v>400</v>
      </c>
      <c r="H29" s="766"/>
      <c r="I29" s="766"/>
      <c r="J29" s="766"/>
      <c r="K29" s="789"/>
      <c r="L29" s="852" t="s">
        <v>401</v>
      </c>
      <c r="M29" s="767"/>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row>
    <row r="32" spans="1:26"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90.75" customHeight="1">
      <c r="A33" s="68" t="s">
        <v>121</v>
      </c>
      <c r="B33" s="69" t="s">
        <v>122</v>
      </c>
      <c r="C33" s="70" t="s">
        <v>402</v>
      </c>
      <c r="D33" s="70" t="s">
        <v>403</v>
      </c>
      <c r="E33" s="70" t="s">
        <v>67</v>
      </c>
      <c r="F33" s="71" t="s">
        <v>68</v>
      </c>
      <c r="G33" s="827"/>
      <c r="H33" s="774"/>
      <c r="I33" s="774"/>
      <c r="J33" s="774"/>
      <c r="K33" s="774"/>
      <c r="L33" s="774"/>
      <c r="M33" s="775"/>
      <c r="N33" s="38"/>
      <c r="O33" s="38"/>
      <c r="P33" s="38"/>
      <c r="Q33" s="38"/>
      <c r="R33" s="38"/>
      <c r="S33" s="38"/>
      <c r="T33" s="38"/>
      <c r="U33" s="38"/>
      <c r="V33" s="38"/>
      <c r="W33" s="38"/>
      <c r="X33" s="38"/>
      <c r="Y33" s="38"/>
      <c r="Z33" s="38"/>
    </row>
    <row r="34" spans="1:26" ht="148.5" customHeight="1">
      <c r="A34" s="244" t="s">
        <v>404</v>
      </c>
      <c r="B34" s="343">
        <v>1</v>
      </c>
      <c r="C34" s="344"/>
      <c r="D34" s="43"/>
      <c r="E34" s="43" t="s">
        <v>29</v>
      </c>
      <c r="F34" s="44" t="e">
        <f>(C34-D34)/(D34)</f>
        <v>#DIV/0!</v>
      </c>
      <c r="G34" s="854"/>
      <c r="H34" s="809"/>
      <c r="I34" s="809"/>
      <c r="J34" s="809"/>
      <c r="K34" s="809"/>
      <c r="L34" s="809"/>
      <c r="M34" s="820"/>
      <c r="N34" s="2"/>
      <c r="O34" s="2"/>
      <c r="P34" s="2"/>
      <c r="Q34" s="2"/>
      <c r="R34" s="2"/>
      <c r="S34" s="2"/>
      <c r="T34" s="2"/>
      <c r="U34" s="2"/>
      <c r="V34" s="2"/>
      <c r="W34" s="2"/>
      <c r="X34" s="2"/>
      <c r="Y34" s="2"/>
      <c r="Z34" s="2"/>
    </row>
    <row r="35" spans="1:26" ht="37.5" customHeight="1">
      <c r="A35" s="45" t="s">
        <v>73</v>
      </c>
      <c r="B35" s="46">
        <f>B34</f>
        <v>1</v>
      </c>
      <c r="C35" s="49">
        <f t="shared" ref="C35:D35" si="0">SUM(C34)</f>
        <v>0</v>
      </c>
      <c r="D35" s="49">
        <f t="shared" si="0"/>
        <v>0</v>
      </c>
      <c r="E35" s="49"/>
      <c r="F35" s="75" t="e">
        <f>AVERAGE(F34)</f>
        <v>#DIV/0!</v>
      </c>
      <c r="G35" s="770"/>
      <c r="H35" s="770"/>
      <c r="I35" s="770"/>
      <c r="J35" s="770"/>
      <c r="K35" s="770"/>
      <c r="L35" s="770"/>
      <c r="M35" s="771"/>
      <c r="N35" s="2"/>
      <c r="O35" s="2"/>
      <c r="P35" s="2"/>
      <c r="Q35" s="2"/>
      <c r="R35" s="2"/>
      <c r="S35" s="2"/>
      <c r="T35" s="2"/>
      <c r="U35" s="2"/>
      <c r="V35" s="2"/>
      <c r="W35" s="2"/>
      <c r="X35" s="2"/>
      <c r="Y35" s="2"/>
      <c r="Z35" s="2"/>
    </row>
    <row r="36" spans="1:26" ht="9" customHeight="1">
      <c r="A36" s="51"/>
      <c r="B36" s="2"/>
      <c r="C36" s="2"/>
      <c r="D36" s="2"/>
      <c r="E36" s="2"/>
      <c r="F36" s="2"/>
      <c r="G36" s="774"/>
      <c r="H36" s="774"/>
      <c r="I36" s="774"/>
      <c r="J36" s="774"/>
      <c r="K36" s="774"/>
      <c r="L36" s="774"/>
      <c r="M36" s="775"/>
      <c r="N36" s="2"/>
      <c r="O36" s="2"/>
      <c r="P36" s="2"/>
      <c r="Q36" s="2"/>
      <c r="R36" s="2"/>
      <c r="S36" s="2"/>
      <c r="T36" s="2"/>
      <c r="U36" s="2"/>
      <c r="V36" s="2"/>
      <c r="W36" s="2"/>
      <c r="X36" s="2"/>
      <c r="Y36" s="2"/>
      <c r="Z36" s="2"/>
    </row>
    <row r="37" spans="1:26" ht="36" customHeight="1">
      <c r="A37" s="855" t="s">
        <v>74</v>
      </c>
      <c r="B37" s="777"/>
      <c r="C37" s="777"/>
      <c r="D37" s="777"/>
      <c r="E37" s="777"/>
      <c r="F37" s="777"/>
      <c r="G37" s="777"/>
      <c r="H37" s="777"/>
      <c r="I37" s="777"/>
      <c r="J37" s="777"/>
      <c r="K37" s="777"/>
      <c r="L37" s="777"/>
      <c r="M37" s="778"/>
      <c r="N37" s="2"/>
      <c r="O37" s="2"/>
      <c r="P37" s="2"/>
      <c r="Q37" s="2"/>
      <c r="R37" s="2"/>
      <c r="S37" s="2"/>
      <c r="T37" s="2"/>
      <c r="U37" s="2"/>
      <c r="V37" s="2"/>
      <c r="W37" s="2"/>
      <c r="X37" s="2"/>
      <c r="Y37" s="2"/>
      <c r="Z37" s="2"/>
    </row>
    <row r="38" spans="1:26" ht="161.25" customHeight="1">
      <c r="A38" s="856" t="s">
        <v>405</v>
      </c>
      <c r="B38" s="809"/>
      <c r="C38" s="809"/>
      <c r="D38" s="809"/>
      <c r="E38" s="809"/>
      <c r="F38" s="809"/>
      <c r="G38" s="809"/>
      <c r="H38" s="809"/>
      <c r="I38" s="809"/>
      <c r="J38" s="809"/>
      <c r="K38" s="809"/>
      <c r="L38" s="809"/>
      <c r="M38" s="820"/>
      <c r="N38" s="2"/>
      <c r="O38" s="2"/>
      <c r="P38" s="2"/>
      <c r="Q38" s="2"/>
      <c r="R38" s="2"/>
      <c r="S38" s="2"/>
      <c r="T38" s="2"/>
      <c r="U38" s="2"/>
      <c r="V38" s="2"/>
      <c r="W38" s="2"/>
      <c r="X38" s="2"/>
      <c r="Y38" s="2"/>
      <c r="Z38" s="2"/>
    </row>
    <row r="39" spans="1:26" ht="31.5" customHeight="1">
      <c r="A39" s="864" t="s">
        <v>76</v>
      </c>
      <c r="B39" s="809"/>
      <c r="C39" s="810"/>
      <c r="D39" s="890" t="s">
        <v>77</v>
      </c>
      <c r="E39" s="809"/>
      <c r="F39" s="810"/>
      <c r="G39" s="1202" t="s">
        <v>78</v>
      </c>
      <c r="H39" s="809"/>
      <c r="I39" s="809"/>
      <c r="J39" s="810"/>
      <c r="K39" s="857" t="s">
        <v>79</v>
      </c>
      <c r="L39" s="891"/>
      <c r="M39" s="820"/>
      <c r="N39" s="53"/>
      <c r="O39" s="54"/>
      <c r="P39" s="54"/>
      <c r="Q39" s="54"/>
      <c r="R39" s="54"/>
      <c r="S39" s="54"/>
      <c r="T39" s="54"/>
      <c r="U39" s="54"/>
      <c r="V39" s="54"/>
      <c r="W39" s="54"/>
      <c r="X39" s="54"/>
      <c r="Y39" s="54"/>
      <c r="Z39" s="54"/>
    </row>
    <row r="40" spans="1:26" ht="31.5" customHeight="1">
      <c r="A40" s="773"/>
      <c r="B40" s="774"/>
      <c r="C40" s="811"/>
      <c r="D40" s="836"/>
      <c r="E40" s="774"/>
      <c r="F40" s="811"/>
      <c r="G40" s="836"/>
      <c r="H40" s="774"/>
      <c r="I40" s="774"/>
      <c r="J40" s="811"/>
      <c r="K40" s="858"/>
      <c r="L40" s="836"/>
      <c r="M40" s="775"/>
      <c r="N40" s="53"/>
      <c r="O40" s="54"/>
      <c r="P40" s="54"/>
      <c r="Q40" s="54"/>
      <c r="R40" s="54"/>
      <c r="S40" s="54"/>
      <c r="T40" s="54"/>
      <c r="U40" s="54"/>
      <c r="V40" s="54"/>
      <c r="W40" s="54"/>
      <c r="X40" s="54"/>
      <c r="Y40" s="54"/>
      <c r="Z40" s="54"/>
    </row>
    <row r="41" spans="1:26" ht="57" customHeight="1">
      <c r="A41" s="892" t="s">
        <v>81</v>
      </c>
      <c r="B41" s="777"/>
      <c r="C41" s="802"/>
      <c r="D41" s="805" t="s">
        <v>406</v>
      </c>
      <c r="E41" s="777"/>
      <c r="F41" s="777"/>
      <c r="G41" s="777"/>
      <c r="H41" s="777"/>
      <c r="I41" s="777"/>
      <c r="J41" s="797"/>
      <c r="K41" s="326" t="s">
        <v>83</v>
      </c>
      <c r="L41" s="805" t="s">
        <v>84</v>
      </c>
      <c r="M41" s="778"/>
      <c r="N41" s="53"/>
      <c r="O41" s="54"/>
      <c r="P41" s="54"/>
      <c r="Q41" s="54"/>
      <c r="R41" s="54"/>
      <c r="S41" s="54"/>
      <c r="T41" s="54"/>
      <c r="U41" s="54"/>
      <c r="V41" s="54"/>
      <c r="W41" s="54"/>
      <c r="X41" s="54"/>
      <c r="Y41" s="54"/>
      <c r="Z41" s="54"/>
    </row>
    <row r="42" spans="1:26" ht="57.75" customHeight="1">
      <c r="A42" s="876" t="s">
        <v>85</v>
      </c>
      <c r="B42" s="766"/>
      <c r="C42" s="877"/>
      <c r="D42" s="1203" t="s">
        <v>84</v>
      </c>
      <c r="E42" s="766"/>
      <c r="F42" s="766"/>
      <c r="G42" s="766"/>
      <c r="H42" s="766"/>
      <c r="I42" s="766"/>
      <c r="J42" s="789"/>
      <c r="K42" s="327" t="s">
        <v>86</v>
      </c>
      <c r="L42" s="1204">
        <v>45918</v>
      </c>
      <c r="M42" s="767"/>
      <c r="N42" s="4"/>
      <c r="O42" s="4"/>
      <c r="P42" s="4"/>
      <c r="Q42" s="4"/>
      <c r="R42" s="4"/>
      <c r="S42" s="4"/>
      <c r="T42" s="4"/>
      <c r="U42" s="4"/>
      <c r="V42" s="4"/>
      <c r="W42" s="4"/>
      <c r="X42" s="4"/>
      <c r="Y42" s="4"/>
      <c r="Z42" s="4"/>
    </row>
    <row r="43" spans="1:26" ht="35.25" customHeight="1">
      <c r="A43" s="779" t="s">
        <v>191</v>
      </c>
      <c r="B43" s="766"/>
      <c r="C43" s="766"/>
      <c r="D43" s="766"/>
      <c r="E43" s="766"/>
      <c r="F43" s="766"/>
      <c r="G43" s="766"/>
      <c r="H43" s="766"/>
      <c r="I43" s="766"/>
      <c r="J43" s="766"/>
      <c r="K43" s="766"/>
      <c r="L43" s="766"/>
      <c r="M43" s="767"/>
      <c r="N43" s="4"/>
      <c r="O43" s="4"/>
      <c r="P43" s="4"/>
      <c r="Q43" s="4"/>
      <c r="R43" s="4"/>
      <c r="S43" s="4"/>
      <c r="T43" s="4"/>
      <c r="U43" s="4"/>
      <c r="V43" s="4"/>
      <c r="W43" s="4"/>
      <c r="X43" s="4"/>
      <c r="Y43" s="4"/>
      <c r="Z43" s="4"/>
    </row>
    <row r="44" spans="1:26" ht="30.75" customHeight="1">
      <c r="A44" s="863" t="s">
        <v>88</v>
      </c>
      <c r="B44" s="777"/>
      <c r="C44" s="777"/>
      <c r="D44" s="777"/>
      <c r="E44" s="777"/>
      <c r="F44" s="777"/>
      <c r="G44" s="777"/>
      <c r="H44" s="777"/>
      <c r="I44" s="777"/>
      <c r="J44" s="777"/>
      <c r="K44" s="777"/>
      <c r="L44" s="777"/>
      <c r="M44" s="778"/>
      <c r="N44" s="2"/>
      <c r="O44" s="2"/>
      <c r="P44" s="2"/>
      <c r="Q44" s="2"/>
      <c r="R44" s="2"/>
      <c r="S44" s="2"/>
      <c r="T44" s="2"/>
      <c r="U44" s="2"/>
      <c r="V44" s="2"/>
      <c r="W44" s="2"/>
      <c r="X44" s="2"/>
      <c r="Y44" s="2"/>
      <c r="Z44" s="2"/>
    </row>
    <row r="45" spans="1:26" ht="15.75" customHeight="1">
      <c r="A45" s="860" t="s">
        <v>89</v>
      </c>
      <c r="B45" s="777"/>
      <c r="C45" s="797"/>
      <c r="D45" s="861" t="s">
        <v>90</v>
      </c>
      <c r="E45" s="777"/>
      <c r="F45" s="797"/>
      <c r="G45" s="861" t="s">
        <v>91</v>
      </c>
      <c r="H45" s="777"/>
      <c r="I45" s="777"/>
      <c r="J45" s="797"/>
      <c r="K45" s="57" t="s">
        <v>192</v>
      </c>
      <c r="L45" s="861" t="s">
        <v>91</v>
      </c>
      <c r="M45" s="778"/>
      <c r="N45" s="2"/>
      <c r="O45" s="2"/>
      <c r="P45" s="2"/>
      <c r="Q45" s="2"/>
      <c r="R45" s="2"/>
      <c r="S45" s="2"/>
      <c r="T45" s="2"/>
      <c r="U45" s="2"/>
      <c r="V45" s="2"/>
      <c r="W45" s="2"/>
      <c r="X45" s="2"/>
      <c r="Y45" s="2"/>
      <c r="Z45" s="2"/>
    </row>
    <row r="46" spans="1:26" ht="48" customHeight="1">
      <c r="A46" s="878" t="s">
        <v>128</v>
      </c>
      <c r="B46" s="777"/>
      <c r="C46" s="797"/>
      <c r="D46" s="829" t="s">
        <v>136</v>
      </c>
      <c r="E46" s="777"/>
      <c r="F46" s="797"/>
      <c r="G46" s="830" t="s">
        <v>245</v>
      </c>
      <c r="H46" s="777"/>
      <c r="I46" s="777"/>
      <c r="J46" s="797"/>
      <c r="K46" s="78"/>
      <c r="L46" s="894"/>
      <c r="M46" s="778"/>
      <c r="N46" s="2"/>
      <c r="O46" s="2"/>
      <c r="P46" s="2"/>
      <c r="Q46" s="2"/>
      <c r="R46" s="2"/>
      <c r="S46" s="2"/>
      <c r="T46" s="2"/>
      <c r="U46" s="2"/>
      <c r="V46" s="2"/>
      <c r="W46" s="2"/>
      <c r="X46" s="2"/>
      <c r="Y46" s="2"/>
      <c r="Z46" s="2"/>
    </row>
    <row r="47" spans="1:26" ht="78" customHeight="1">
      <c r="A47" s="878" t="s">
        <v>130</v>
      </c>
      <c r="B47" s="777"/>
      <c r="C47" s="797"/>
      <c r="D47" s="829" t="s">
        <v>136</v>
      </c>
      <c r="E47" s="777"/>
      <c r="F47" s="797"/>
      <c r="G47" s="830" t="s">
        <v>245</v>
      </c>
      <c r="H47" s="777"/>
      <c r="I47" s="777"/>
      <c r="J47" s="797"/>
      <c r="K47" s="79"/>
      <c r="L47" s="894"/>
      <c r="M47" s="778"/>
      <c r="N47" s="2"/>
      <c r="O47" s="2"/>
      <c r="P47" s="2"/>
      <c r="Q47" s="2"/>
      <c r="R47" s="2"/>
      <c r="S47" s="2"/>
      <c r="T47" s="2"/>
      <c r="U47" s="2"/>
      <c r="V47" s="2"/>
      <c r="W47" s="2"/>
      <c r="X47" s="2"/>
      <c r="Y47" s="2"/>
      <c r="Z47" s="2"/>
    </row>
    <row r="48" spans="1:26" ht="49.5" customHeight="1">
      <c r="A48" s="878" t="s">
        <v>131</v>
      </c>
      <c r="B48" s="777"/>
      <c r="C48" s="797"/>
      <c r="D48" s="829" t="s">
        <v>136</v>
      </c>
      <c r="E48" s="777"/>
      <c r="F48" s="797"/>
      <c r="G48" s="830" t="s">
        <v>245</v>
      </c>
      <c r="H48" s="777"/>
      <c r="I48" s="777"/>
      <c r="J48" s="797"/>
      <c r="K48" s="78"/>
      <c r="L48" s="894"/>
      <c r="M48" s="778"/>
      <c r="N48" s="2"/>
      <c r="O48" s="2"/>
      <c r="P48" s="2"/>
      <c r="Q48" s="2"/>
      <c r="R48" s="2"/>
      <c r="S48" s="2"/>
      <c r="T48" s="2"/>
      <c r="U48" s="2"/>
      <c r="V48" s="2"/>
      <c r="W48" s="2"/>
      <c r="X48" s="2"/>
      <c r="Y48" s="2"/>
      <c r="Z48" s="2"/>
    </row>
    <row r="49" spans="1:26" ht="36" customHeight="1">
      <c r="A49" s="878" t="s">
        <v>132</v>
      </c>
      <c r="B49" s="777"/>
      <c r="C49" s="797"/>
      <c r="D49" s="829" t="s">
        <v>136</v>
      </c>
      <c r="E49" s="777"/>
      <c r="F49" s="797"/>
      <c r="G49" s="830" t="s">
        <v>245</v>
      </c>
      <c r="H49" s="777"/>
      <c r="I49" s="777"/>
      <c r="J49" s="797"/>
      <c r="K49" s="78"/>
      <c r="L49" s="894"/>
      <c r="M49" s="778"/>
      <c r="N49" s="2"/>
      <c r="O49" s="2"/>
      <c r="P49" s="2"/>
      <c r="Q49" s="2"/>
      <c r="R49" s="2"/>
      <c r="S49" s="2"/>
      <c r="T49" s="2"/>
      <c r="U49" s="2"/>
      <c r="V49" s="2"/>
      <c r="W49" s="2"/>
      <c r="X49" s="2"/>
      <c r="Y49" s="2"/>
      <c r="Z49" s="2"/>
    </row>
    <row r="50" spans="1:26" ht="8.25" customHeight="1">
      <c r="A50" s="879" t="s">
        <v>103</v>
      </c>
      <c r="B50" s="809"/>
      <c r="C50" s="810"/>
      <c r="D50" s="883" t="s">
        <v>246</v>
      </c>
      <c r="E50" s="809"/>
      <c r="F50" s="809"/>
      <c r="G50" s="809"/>
      <c r="H50" s="809"/>
      <c r="I50" s="809"/>
      <c r="J50" s="810"/>
      <c r="K50" s="887"/>
      <c r="L50" s="888"/>
      <c r="M50" s="820"/>
      <c r="N50" s="2"/>
      <c r="O50" s="2"/>
      <c r="P50" s="2"/>
      <c r="Q50" s="2"/>
      <c r="R50" s="2"/>
      <c r="S50" s="2"/>
      <c r="T50" s="2"/>
      <c r="U50" s="2"/>
      <c r="V50" s="2"/>
      <c r="W50" s="2"/>
      <c r="X50" s="2"/>
      <c r="Y50" s="2"/>
      <c r="Z50" s="2"/>
    </row>
    <row r="51" spans="1:26" ht="8.25" customHeight="1">
      <c r="A51" s="821"/>
      <c r="B51" s="770"/>
      <c r="C51" s="814"/>
      <c r="D51" s="821"/>
      <c r="E51" s="770"/>
      <c r="F51" s="770"/>
      <c r="G51" s="770"/>
      <c r="H51" s="770"/>
      <c r="I51" s="770"/>
      <c r="J51" s="814"/>
      <c r="K51" s="839"/>
      <c r="L51" s="821"/>
      <c r="M51" s="771"/>
      <c r="N51" s="2"/>
      <c r="O51" s="2"/>
      <c r="P51" s="2"/>
      <c r="Q51" s="2"/>
      <c r="R51" s="2"/>
      <c r="S51" s="2"/>
      <c r="T51" s="2"/>
      <c r="U51" s="2"/>
      <c r="V51" s="2"/>
      <c r="W51" s="2"/>
      <c r="X51" s="2"/>
      <c r="Y51" s="2"/>
      <c r="Z51" s="2"/>
    </row>
    <row r="52" spans="1:26" ht="8.25" customHeight="1">
      <c r="A52" s="821"/>
      <c r="B52" s="770"/>
      <c r="C52" s="814"/>
      <c r="D52" s="821"/>
      <c r="E52" s="770"/>
      <c r="F52" s="770"/>
      <c r="G52" s="770"/>
      <c r="H52" s="770"/>
      <c r="I52" s="770"/>
      <c r="J52" s="814"/>
      <c r="K52" s="839"/>
      <c r="L52" s="821"/>
      <c r="M52" s="771"/>
      <c r="N52" s="2"/>
      <c r="O52" s="2"/>
      <c r="P52" s="2"/>
      <c r="Q52" s="2"/>
      <c r="R52" s="2"/>
      <c r="S52" s="2"/>
      <c r="T52" s="2"/>
      <c r="U52" s="2"/>
      <c r="V52" s="2"/>
      <c r="W52" s="2"/>
      <c r="X52" s="2"/>
      <c r="Y52" s="2"/>
      <c r="Z52" s="2"/>
    </row>
    <row r="53" spans="1:26" ht="8.25" customHeight="1">
      <c r="A53" s="836"/>
      <c r="B53" s="774"/>
      <c r="C53" s="811"/>
      <c r="D53" s="884"/>
      <c r="E53" s="885"/>
      <c r="F53" s="885"/>
      <c r="G53" s="885"/>
      <c r="H53" s="885"/>
      <c r="I53" s="885"/>
      <c r="J53" s="886"/>
      <c r="K53" s="839"/>
      <c r="L53" s="821"/>
      <c r="M53" s="771"/>
      <c r="N53" s="2"/>
      <c r="O53" s="2"/>
      <c r="P53" s="2"/>
      <c r="Q53" s="2"/>
      <c r="R53" s="2"/>
      <c r="S53" s="2"/>
      <c r="T53" s="2"/>
      <c r="U53" s="2"/>
      <c r="V53" s="2"/>
      <c r="W53" s="2"/>
      <c r="X53" s="2"/>
      <c r="Y53" s="2"/>
      <c r="Z53" s="2"/>
    </row>
    <row r="54" spans="1:26" ht="48.75" customHeight="1">
      <c r="A54" s="880" t="s">
        <v>133</v>
      </c>
      <c r="B54" s="777"/>
      <c r="C54" s="802"/>
      <c r="D54" s="881" t="s">
        <v>134</v>
      </c>
      <c r="E54" s="777"/>
      <c r="F54" s="777"/>
      <c r="G54" s="777"/>
      <c r="H54" s="777"/>
      <c r="I54" s="777"/>
      <c r="J54" s="797"/>
      <c r="K54" s="882"/>
      <c r="L54" s="777"/>
      <c r="M54" s="797"/>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L47:M47"/>
    <mergeCell ref="L48:M48"/>
    <mergeCell ref="A41:C41"/>
    <mergeCell ref="D41:J41"/>
    <mergeCell ref="L41:M41"/>
    <mergeCell ref="D42:J42"/>
    <mergeCell ref="L42:M42"/>
    <mergeCell ref="D39:F40"/>
    <mergeCell ref="G39:J40"/>
    <mergeCell ref="K39:K40"/>
    <mergeCell ref="L39:M40"/>
    <mergeCell ref="A31:M31"/>
    <mergeCell ref="A32:F32"/>
    <mergeCell ref="G32:M33"/>
    <mergeCell ref="G34:M36"/>
    <mergeCell ref="A37:M37"/>
    <mergeCell ref="A38:M38"/>
    <mergeCell ref="A39:C40"/>
    <mergeCell ref="K54:M54"/>
    <mergeCell ref="A48:C48"/>
    <mergeCell ref="D48:F48"/>
    <mergeCell ref="A49:C49"/>
    <mergeCell ref="D49:F49"/>
    <mergeCell ref="D50:J53"/>
    <mergeCell ref="K50:K53"/>
    <mergeCell ref="L50:M53"/>
    <mergeCell ref="G48:J48"/>
    <mergeCell ref="G49:J49"/>
    <mergeCell ref="L49:M49"/>
    <mergeCell ref="A47:C47"/>
    <mergeCell ref="D47:F47"/>
    <mergeCell ref="A50:C53"/>
    <mergeCell ref="A54:C54"/>
    <mergeCell ref="D54:J54"/>
    <mergeCell ref="G47:J47"/>
    <mergeCell ref="A42:C42"/>
    <mergeCell ref="A45:C45"/>
    <mergeCell ref="D45:F45"/>
    <mergeCell ref="A46:C46"/>
    <mergeCell ref="D46:F46"/>
    <mergeCell ref="A43:M43"/>
    <mergeCell ref="A44:M44"/>
    <mergeCell ref="G45:J45"/>
    <mergeCell ref="L45:M45"/>
    <mergeCell ref="G46:J46"/>
    <mergeCell ref="L46:M46"/>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4">
    <dataValidation type="list" allowBlank="1" showInputMessage="1" showErrorMessage="1" prompt=" - " sqref="D7" xr:uid="{00000000-0002-0000-0E00-000000000000}">
      <formula1>$A$142:$A$146</formula1>
    </dataValidation>
    <dataValidation type="list" allowBlank="1" showInputMessage="1" showErrorMessage="1" prompt=" - " sqref="D12" xr:uid="{00000000-0002-0000-0E00-000001000000}">
      <formula1>$A$107:$A$112</formula1>
    </dataValidation>
    <dataValidation type="list" allowBlank="1" showInputMessage="1" showErrorMessage="1" prompt=" - " sqref="L8" xr:uid="{00000000-0002-0000-0E00-000003000000}">
      <formula1>$B$114:$B$126</formula1>
    </dataValidation>
    <dataValidation type="list" allowBlank="1" showInputMessage="1" showErrorMessage="1" prompt=" - " sqref="D8" xr:uid="{00000000-0002-0000-0E00-000004000000}">
      <formula1>$A$132:$A$134</formula1>
    </dataValidation>
  </dataValidations>
  <pageMargins left="0.7" right="0.7" top="0.75" bottom="0.75" header="0" footer="0"/>
  <pageSetup orientation="landscape"/>
  <headerFooter>
    <oddFooter>&amp;LV5-20-05-2022</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 - " xr:uid="{00000000-0002-0000-0E00-000002000000}">
          <x14:formula1>
            <xm:f>'TH-Nomina '!$A$72:$A$75</xm:f>
          </x14:formula1>
          <xm:sqref>D46:D49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6699"/>
  </sheetPr>
  <dimension ref="A1:AC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25" width="10" customWidth="1"/>
    <col min="26" max="29" width="11.42578125" customWidth="1"/>
  </cols>
  <sheetData>
    <row r="1" spans="1:29"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row>
    <row r="2" spans="1:29"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row>
    <row r="3" spans="1:29" ht="23.25" customHeight="1">
      <c r="A3" s="773"/>
      <c r="B3" s="774"/>
      <c r="C3" s="774"/>
      <c r="D3" s="774"/>
      <c r="E3" s="774"/>
      <c r="F3" s="774"/>
      <c r="G3" s="774"/>
      <c r="H3" s="774"/>
      <c r="I3" s="774"/>
      <c r="J3" s="774"/>
      <c r="K3" s="774"/>
      <c r="L3" s="774"/>
      <c r="M3" s="775"/>
      <c r="N3" s="62"/>
      <c r="O3" s="2"/>
      <c r="P3" s="2"/>
      <c r="Q3" s="2"/>
      <c r="R3" s="2"/>
      <c r="S3" s="2"/>
      <c r="T3" s="2"/>
      <c r="U3" s="2"/>
      <c r="V3" s="2"/>
      <c r="W3" s="2"/>
      <c r="X3" s="2"/>
      <c r="Y3" s="2"/>
      <c r="Z3" s="2"/>
      <c r="AA3" s="2"/>
      <c r="AB3" s="2"/>
      <c r="AC3" s="2"/>
    </row>
    <row r="4" spans="1:29"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row>
    <row r="5" spans="1:29"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row>
    <row r="6" spans="1:29"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c r="AA6" s="2"/>
      <c r="AB6" s="2"/>
      <c r="AC6" s="2"/>
    </row>
    <row r="7" spans="1:29"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c r="AA7" s="2"/>
      <c r="AB7" s="2"/>
      <c r="AC7" s="2"/>
    </row>
    <row r="8" spans="1:29" ht="34.5" customHeight="1">
      <c r="A8" s="788" t="s">
        <v>4</v>
      </c>
      <c r="B8" s="766"/>
      <c r="C8" s="789"/>
      <c r="D8" s="765" t="s">
        <v>105</v>
      </c>
      <c r="E8" s="766"/>
      <c r="F8" s="766"/>
      <c r="G8" s="766"/>
      <c r="H8" s="766"/>
      <c r="I8" s="766"/>
      <c r="J8" s="767"/>
      <c r="K8" s="3" t="s">
        <v>6</v>
      </c>
      <c r="L8" s="768" t="s">
        <v>203</v>
      </c>
      <c r="M8" s="767"/>
      <c r="N8" s="2"/>
      <c r="O8" s="2"/>
      <c r="P8" s="2"/>
      <c r="Q8" s="2"/>
      <c r="R8" s="2"/>
      <c r="S8" s="2"/>
      <c r="T8" s="2"/>
      <c r="U8" s="2"/>
      <c r="V8" s="2"/>
      <c r="W8" s="2"/>
      <c r="X8" s="2"/>
      <c r="Y8" s="2"/>
      <c r="Z8" s="2"/>
      <c r="AA8" s="2"/>
      <c r="AB8" s="2"/>
      <c r="AC8" s="2"/>
    </row>
    <row r="9" spans="1:29"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row>
    <row r="10" spans="1:29"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row>
    <row r="11" spans="1:29" ht="27" customHeight="1">
      <c r="A11" s="783" t="s">
        <v>10</v>
      </c>
      <c r="B11" s="784"/>
      <c r="C11" s="785"/>
      <c r="D11" s="798" t="s">
        <v>407</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c r="AA11" s="4"/>
      <c r="AB11" s="4"/>
      <c r="AC11" s="4"/>
    </row>
    <row r="12" spans="1:29" ht="36.75" customHeight="1">
      <c r="A12" s="803" t="s">
        <v>16</v>
      </c>
      <c r="B12" s="777"/>
      <c r="C12" s="797"/>
      <c r="D12" s="804" t="s">
        <v>17</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4"/>
      <c r="AA12" s="4"/>
      <c r="AB12" s="4"/>
      <c r="AC12" s="4"/>
    </row>
    <row r="13" spans="1:29" ht="69" customHeight="1">
      <c r="A13" s="803" t="s">
        <v>24</v>
      </c>
      <c r="B13" s="777"/>
      <c r="C13" s="797"/>
      <c r="D13" s="805" t="s">
        <v>21</v>
      </c>
      <c r="E13" s="777"/>
      <c r="F13" s="777"/>
      <c r="G13" s="777"/>
      <c r="H13" s="777"/>
      <c r="I13" s="777"/>
      <c r="J13" s="797"/>
      <c r="K13" s="11" t="s">
        <v>25</v>
      </c>
      <c r="L13" s="806" t="s">
        <v>408</v>
      </c>
      <c r="M13" s="778"/>
      <c r="N13" s="4"/>
      <c r="O13" s="4"/>
      <c r="P13" s="4"/>
      <c r="Q13" s="4"/>
      <c r="R13" s="12" t="s">
        <v>27</v>
      </c>
      <c r="S13" s="13"/>
      <c r="T13" s="14" t="s">
        <v>28</v>
      </c>
      <c r="U13" s="15"/>
      <c r="V13" s="16"/>
      <c r="W13" s="16"/>
      <c r="X13" s="16"/>
      <c r="Y13" s="12" t="s">
        <v>29</v>
      </c>
      <c r="Z13" s="4"/>
      <c r="AA13" s="4"/>
      <c r="AB13" s="4"/>
      <c r="AC13" s="4"/>
    </row>
    <row r="14" spans="1:29" ht="34.5" customHeight="1">
      <c r="A14" s="803" t="s">
        <v>30</v>
      </c>
      <c r="B14" s="777"/>
      <c r="C14" s="797"/>
      <c r="D14" s="812" t="s">
        <v>108</v>
      </c>
      <c r="E14" s="777"/>
      <c r="F14" s="797"/>
      <c r="G14" s="813" t="s">
        <v>109</v>
      </c>
      <c r="H14" s="777"/>
      <c r="I14" s="777"/>
      <c r="J14" s="797"/>
      <c r="K14" s="202" t="s">
        <v>110</v>
      </c>
      <c r="L14" s="873" t="s">
        <v>111</v>
      </c>
      <c r="M14" s="778"/>
      <c r="N14" s="4"/>
      <c r="O14" s="4"/>
      <c r="P14" s="4"/>
      <c r="Q14" s="4"/>
      <c r="R14" s="17" t="s">
        <v>32</v>
      </c>
      <c r="S14" s="16"/>
      <c r="T14" s="18"/>
      <c r="U14" s="19" t="s">
        <v>28</v>
      </c>
      <c r="V14" s="16"/>
      <c r="W14" s="16"/>
      <c r="X14" s="16"/>
      <c r="Y14" s="17" t="s">
        <v>29</v>
      </c>
      <c r="Z14" s="4"/>
      <c r="AA14" s="4"/>
      <c r="AB14" s="4"/>
      <c r="AC14" s="4"/>
    </row>
    <row r="15" spans="1:29" ht="24.75" customHeight="1">
      <c r="A15" s="808" t="s">
        <v>33</v>
      </c>
      <c r="B15" s="809"/>
      <c r="C15" s="810"/>
      <c r="D15" s="875"/>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4"/>
      <c r="AA15" s="4"/>
      <c r="AB15" s="4"/>
      <c r="AC15" s="4"/>
    </row>
    <row r="16" spans="1:29" ht="36.75" customHeight="1">
      <c r="A16" s="773"/>
      <c r="B16" s="774"/>
      <c r="C16" s="811"/>
      <c r="D16" s="968" t="s">
        <v>35</v>
      </c>
      <c r="E16" s="777"/>
      <c r="F16" s="797"/>
      <c r="G16" s="1205"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4"/>
      <c r="AA16" s="4"/>
      <c r="AB16" s="4"/>
      <c r="AC16" s="4"/>
    </row>
    <row r="17" spans="1:29" ht="39.75" customHeight="1">
      <c r="A17" s="808" t="s">
        <v>40</v>
      </c>
      <c r="B17" s="809"/>
      <c r="C17" s="810"/>
      <c r="D17" s="86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c r="AA17" s="4"/>
      <c r="AB17" s="4"/>
      <c r="AC17" s="4"/>
    </row>
    <row r="18" spans="1:29" ht="20.25" customHeight="1">
      <c r="A18" s="772"/>
      <c r="B18" s="770"/>
      <c r="C18" s="814"/>
      <c r="D18" s="27" t="s">
        <v>114</v>
      </c>
      <c r="E18" s="340">
        <v>2024</v>
      </c>
      <c r="F18" s="28">
        <v>2025</v>
      </c>
      <c r="G18" s="341">
        <v>2026</v>
      </c>
      <c r="H18" s="341">
        <v>2027</v>
      </c>
      <c r="I18" s="1193" t="s">
        <v>101</v>
      </c>
      <c r="J18" s="809"/>
      <c r="K18" s="809"/>
      <c r="L18" s="809"/>
      <c r="M18" s="820"/>
      <c r="N18" s="4"/>
      <c r="O18" s="4"/>
      <c r="P18" s="4"/>
      <c r="Q18" s="2"/>
      <c r="R18" s="2"/>
      <c r="S18" s="2"/>
      <c r="T18" s="2"/>
      <c r="U18" s="2"/>
      <c r="V18" s="2"/>
      <c r="W18" s="2"/>
      <c r="X18" s="2"/>
      <c r="Y18" s="2"/>
      <c r="Z18" s="4"/>
      <c r="AA18" s="4"/>
      <c r="AB18" s="4"/>
      <c r="AC18" s="4"/>
    </row>
    <row r="19" spans="1:29" ht="20.25" customHeight="1">
      <c r="A19" s="772"/>
      <c r="B19" s="770"/>
      <c r="C19" s="814"/>
      <c r="D19" s="65" t="s">
        <v>45</v>
      </c>
      <c r="E19" s="342" t="s">
        <v>101</v>
      </c>
      <c r="F19" s="342" t="s">
        <v>101</v>
      </c>
      <c r="G19" s="342" t="s">
        <v>101</v>
      </c>
      <c r="H19" s="342" t="s">
        <v>101</v>
      </c>
      <c r="I19" s="821"/>
      <c r="J19" s="770"/>
      <c r="K19" s="770"/>
      <c r="L19" s="770"/>
      <c r="M19" s="771"/>
      <c r="N19" s="2"/>
      <c r="O19" s="2"/>
      <c r="P19" s="2"/>
      <c r="Q19" s="2"/>
      <c r="R19" s="2"/>
      <c r="S19" s="2"/>
      <c r="T19" s="2"/>
      <c r="U19" s="2"/>
      <c r="V19" s="2"/>
      <c r="W19" s="2"/>
      <c r="X19" s="2"/>
      <c r="Y19" s="31"/>
      <c r="Z19" s="2"/>
      <c r="AA19" s="2"/>
      <c r="AB19" s="2"/>
      <c r="AC19" s="2"/>
    </row>
    <row r="20" spans="1:29" ht="18.75" customHeight="1">
      <c r="A20" s="772"/>
      <c r="B20" s="770"/>
      <c r="C20" s="814"/>
      <c r="D20" s="1194"/>
      <c r="E20" s="809"/>
      <c r="F20" s="809"/>
      <c r="G20" s="809"/>
      <c r="H20" s="866"/>
      <c r="I20" s="821"/>
      <c r="J20" s="770"/>
      <c r="K20" s="770"/>
      <c r="L20" s="770"/>
      <c r="M20" s="771"/>
      <c r="N20" s="2"/>
      <c r="O20" s="2"/>
      <c r="P20" s="2"/>
      <c r="Q20" s="2"/>
      <c r="R20" s="2"/>
      <c r="S20" s="2"/>
      <c r="T20" s="2"/>
      <c r="U20" s="2"/>
      <c r="V20" s="2"/>
      <c r="W20" s="2"/>
      <c r="X20" s="2"/>
      <c r="Y20" s="2"/>
      <c r="Z20" s="2"/>
      <c r="AA20" s="2"/>
      <c r="AB20" s="2"/>
      <c r="AC20" s="2"/>
    </row>
    <row r="21" spans="1:29" ht="39"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c r="AA21" s="2"/>
      <c r="AB21" s="2"/>
      <c r="AC21" s="2"/>
    </row>
    <row r="22" spans="1:29"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c r="AA22" s="2"/>
      <c r="AB22" s="2"/>
      <c r="AC22" s="2"/>
    </row>
    <row r="23" spans="1:29"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c r="AA23" s="2"/>
      <c r="AB23" s="2"/>
      <c r="AC23" s="2"/>
    </row>
    <row r="24" spans="1:29"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c r="AA24" s="2"/>
      <c r="AB24" s="2"/>
      <c r="AC24" s="2"/>
    </row>
    <row r="25" spans="1:29" ht="33" customHeight="1">
      <c r="A25" s="872" t="s">
        <v>409</v>
      </c>
      <c r="B25" s="784"/>
      <c r="C25" s="784"/>
      <c r="D25" s="784"/>
      <c r="E25" s="784"/>
      <c r="F25" s="784"/>
      <c r="G25" s="784"/>
      <c r="H25" s="784"/>
      <c r="I25" s="784"/>
      <c r="J25" s="784"/>
      <c r="K25" s="784"/>
      <c r="L25" s="784"/>
      <c r="M25" s="787"/>
      <c r="N25" s="2"/>
      <c r="O25" s="2"/>
      <c r="P25" s="2"/>
      <c r="Q25" s="2"/>
      <c r="R25" s="2"/>
      <c r="S25" s="2"/>
      <c r="T25" s="2"/>
      <c r="U25" s="2"/>
      <c r="V25" s="2"/>
      <c r="W25" s="2"/>
      <c r="X25" s="2"/>
      <c r="Y25" s="2"/>
      <c r="Z25" s="2"/>
      <c r="AA25" s="2"/>
      <c r="AB25" s="2"/>
      <c r="AC25" s="2"/>
    </row>
    <row r="26" spans="1:29" ht="108.75" customHeight="1">
      <c r="A26" s="803" t="s">
        <v>48</v>
      </c>
      <c r="B26" s="777"/>
      <c r="C26" s="797"/>
      <c r="D26" s="889" t="s">
        <v>410</v>
      </c>
      <c r="E26" s="777"/>
      <c r="F26" s="777"/>
      <c r="G26" s="777"/>
      <c r="H26" s="777"/>
      <c r="I26" s="777"/>
      <c r="J26" s="777"/>
      <c r="K26" s="777"/>
      <c r="L26" s="777"/>
      <c r="M26" s="778"/>
      <c r="N26" s="2"/>
      <c r="O26" s="2"/>
      <c r="P26" s="2"/>
      <c r="Q26" s="2"/>
      <c r="R26" s="2"/>
      <c r="S26" s="2"/>
      <c r="T26" s="2" t="s">
        <v>411</v>
      </c>
      <c r="U26" s="2"/>
      <c r="V26" s="2"/>
      <c r="W26" s="2"/>
      <c r="X26" s="2"/>
      <c r="Y26" s="2"/>
      <c r="Z26" s="2"/>
      <c r="AA26" s="2"/>
      <c r="AB26" s="2"/>
      <c r="AC26" s="2"/>
    </row>
    <row r="27" spans="1:29" ht="65.25" customHeight="1">
      <c r="A27" s="803" t="s">
        <v>50</v>
      </c>
      <c r="B27" s="777"/>
      <c r="C27" s="797"/>
      <c r="D27" s="824" t="s">
        <v>412</v>
      </c>
      <c r="E27" s="809"/>
      <c r="F27" s="809"/>
      <c r="G27" s="809"/>
      <c r="H27" s="809"/>
      <c r="I27" s="809"/>
      <c r="J27" s="810"/>
      <c r="K27" s="32" t="s">
        <v>52</v>
      </c>
      <c r="L27" s="1206" t="s">
        <v>413</v>
      </c>
      <c r="M27" s="820"/>
      <c r="N27" s="4"/>
      <c r="O27" s="4"/>
      <c r="P27" s="4"/>
      <c r="Q27" s="4"/>
      <c r="R27" s="4"/>
      <c r="S27" s="4"/>
      <c r="T27" s="4"/>
      <c r="U27" s="4"/>
      <c r="V27" s="4"/>
      <c r="W27" s="4"/>
      <c r="X27" s="4"/>
      <c r="Y27" s="4"/>
      <c r="Z27" s="4"/>
      <c r="AA27" s="4"/>
      <c r="AB27" s="4"/>
      <c r="AC27" s="4"/>
    </row>
    <row r="28" spans="1:29"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c r="AA28" s="4"/>
      <c r="AB28" s="4"/>
      <c r="AC28" s="4"/>
    </row>
    <row r="29" spans="1:29" ht="33.75" customHeight="1">
      <c r="A29" s="815"/>
      <c r="B29" s="816"/>
      <c r="C29" s="817"/>
      <c r="D29" s="850" t="s">
        <v>414</v>
      </c>
      <c r="E29" s="766"/>
      <c r="F29" s="789"/>
      <c r="G29" s="851" t="s">
        <v>415</v>
      </c>
      <c r="H29" s="766"/>
      <c r="I29" s="766"/>
      <c r="J29" s="766"/>
      <c r="K29" s="789"/>
      <c r="L29" s="852" t="s">
        <v>416</v>
      </c>
      <c r="M29" s="767"/>
      <c r="N29" s="2"/>
      <c r="O29" s="2"/>
      <c r="P29" s="2"/>
      <c r="Q29" s="2"/>
      <c r="R29" s="2"/>
      <c r="S29" s="2"/>
      <c r="T29" s="2"/>
      <c r="U29" s="2"/>
      <c r="V29" s="2"/>
      <c r="W29" s="2"/>
      <c r="X29" s="2"/>
      <c r="Y29" s="2"/>
      <c r="Z29" s="2"/>
      <c r="AA29" s="2"/>
      <c r="AB29" s="2"/>
      <c r="AC29" s="2"/>
    </row>
    <row r="30" spans="1:29"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row>
    <row r="31" spans="1:29"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c r="AA31" s="4"/>
      <c r="AB31" s="4"/>
      <c r="AC31" s="20"/>
    </row>
    <row r="32" spans="1:29"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row>
    <row r="33" spans="1:29" ht="78" customHeight="1">
      <c r="A33" s="68" t="s">
        <v>121</v>
      </c>
      <c r="B33" s="69" t="s">
        <v>122</v>
      </c>
      <c r="C33" s="70" t="s">
        <v>417</v>
      </c>
      <c r="D33" s="70" t="s">
        <v>418</v>
      </c>
      <c r="E33" s="70" t="s">
        <v>67</v>
      </c>
      <c r="F33" s="71" t="s">
        <v>68</v>
      </c>
      <c r="G33" s="827"/>
      <c r="H33" s="774"/>
      <c r="I33" s="774"/>
      <c r="J33" s="774"/>
      <c r="K33" s="774"/>
      <c r="L33" s="774"/>
      <c r="M33" s="775"/>
      <c r="N33" s="38"/>
      <c r="O33" s="38"/>
      <c r="P33" s="38"/>
      <c r="Q33" s="38"/>
      <c r="R33" s="38"/>
      <c r="S33" s="38"/>
      <c r="T33" s="38"/>
      <c r="U33" s="38"/>
      <c r="V33" s="38"/>
      <c r="W33" s="38"/>
      <c r="X33" s="38"/>
      <c r="Y33" s="38"/>
      <c r="Z33" s="38"/>
      <c r="AA33" s="38"/>
      <c r="AB33" s="38"/>
      <c r="AC33" s="38"/>
    </row>
    <row r="34" spans="1:29" ht="73.5" customHeight="1">
      <c r="A34" s="244" t="s">
        <v>419</v>
      </c>
      <c r="B34" s="345">
        <v>0</v>
      </c>
      <c r="C34" s="346">
        <v>0.81</v>
      </c>
      <c r="D34" s="347">
        <v>0.81</v>
      </c>
      <c r="E34" s="43" t="s">
        <v>29</v>
      </c>
      <c r="F34" s="348">
        <v>0</v>
      </c>
      <c r="G34" s="854"/>
      <c r="H34" s="809"/>
      <c r="I34" s="809"/>
      <c r="J34" s="809"/>
      <c r="K34" s="809"/>
      <c r="L34" s="809"/>
      <c r="M34" s="820"/>
      <c r="N34" s="2"/>
      <c r="O34" s="2"/>
      <c r="P34" s="2"/>
      <c r="Q34" s="2"/>
      <c r="R34" s="2"/>
      <c r="S34" s="2"/>
      <c r="T34" s="2"/>
      <c r="U34" s="2"/>
      <c r="V34" s="2"/>
      <c r="W34" s="2"/>
      <c r="X34" s="2"/>
      <c r="Y34" s="2"/>
      <c r="Z34" s="2"/>
      <c r="AA34" s="2"/>
      <c r="AB34" s="2"/>
      <c r="AC34" s="2"/>
    </row>
    <row r="35" spans="1:29" ht="73.5" customHeight="1">
      <c r="A35" s="39" t="s">
        <v>420</v>
      </c>
      <c r="B35" s="345">
        <v>0</v>
      </c>
      <c r="C35" s="346"/>
      <c r="D35" s="347"/>
      <c r="E35" s="43" t="s">
        <v>29</v>
      </c>
      <c r="F35" s="349" t="e">
        <f>(C35-D35)/(D35)</f>
        <v>#DIV/0!</v>
      </c>
      <c r="G35" s="770"/>
      <c r="H35" s="770"/>
      <c r="I35" s="770"/>
      <c r="J35" s="770"/>
      <c r="K35" s="770"/>
      <c r="L35" s="770"/>
      <c r="M35" s="771"/>
      <c r="N35" s="2"/>
      <c r="O35" s="2"/>
      <c r="P35" s="2"/>
      <c r="Q35" s="2"/>
      <c r="R35" s="2"/>
      <c r="S35" s="2"/>
      <c r="T35" s="2"/>
      <c r="U35" s="2"/>
      <c r="V35" s="2"/>
      <c r="W35" s="2"/>
      <c r="X35" s="2"/>
      <c r="Y35" s="2"/>
      <c r="Z35" s="2"/>
      <c r="AA35" s="2"/>
      <c r="AB35" s="2"/>
      <c r="AC35" s="2"/>
    </row>
    <row r="36" spans="1:29" ht="37.5" customHeight="1">
      <c r="A36" s="45" t="s">
        <v>73</v>
      </c>
      <c r="B36" s="350"/>
      <c r="C36" s="48"/>
      <c r="D36" s="49"/>
      <c r="E36" s="49"/>
      <c r="F36" s="351" t="e">
        <f>AVERAGE(F34:F35)</f>
        <v>#DIV/0!</v>
      </c>
      <c r="G36" s="770"/>
      <c r="H36" s="770"/>
      <c r="I36" s="770"/>
      <c r="J36" s="770"/>
      <c r="K36" s="770"/>
      <c r="L36" s="770"/>
      <c r="M36" s="771"/>
      <c r="N36" s="2"/>
      <c r="O36" s="2"/>
      <c r="P36" s="2"/>
      <c r="Q36" s="2"/>
      <c r="R36" s="2"/>
      <c r="S36" s="2"/>
      <c r="T36" s="2"/>
      <c r="U36" s="2"/>
      <c r="V36" s="2"/>
      <c r="W36" s="2"/>
      <c r="X36" s="2"/>
      <c r="Y36" s="2"/>
      <c r="Z36" s="2"/>
      <c r="AA36" s="2"/>
      <c r="AB36" s="2"/>
      <c r="AC36" s="2"/>
    </row>
    <row r="37" spans="1:29" ht="9" customHeight="1">
      <c r="A37" s="51"/>
      <c r="B37" s="2"/>
      <c r="C37" s="2"/>
      <c r="D37" s="2"/>
      <c r="E37" s="2"/>
      <c r="F37" s="2"/>
      <c r="G37" s="774"/>
      <c r="H37" s="774"/>
      <c r="I37" s="774"/>
      <c r="J37" s="774"/>
      <c r="K37" s="774"/>
      <c r="L37" s="774"/>
      <c r="M37" s="775"/>
      <c r="N37" s="2"/>
      <c r="O37" s="2"/>
      <c r="P37" s="2"/>
      <c r="Q37" s="2"/>
      <c r="R37" s="2"/>
      <c r="S37" s="2"/>
      <c r="T37" s="2"/>
      <c r="U37" s="2"/>
      <c r="V37" s="2"/>
      <c r="W37" s="2"/>
      <c r="X37" s="2"/>
      <c r="Y37" s="2"/>
      <c r="Z37" s="2"/>
      <c r="AA37" s="2"/>
      <c r="AB37" s="2"/>
      <c r="AC37" s="2"/>
    </row>
    <row r="38" spans="1:29" ht="36" customHeight="1">
      <c r="A38" s="855" t="s">
        <v>74</v>
      </c>
      <c r="B38" s="777"/>
      <c r="C38" s="777"/>
      <c r="D38" s="777"/>
      <c r="E38" s="777"/>
      <c r="F38" s="777"/>
      <c r="G38" s="777"/>
      <c r="H38" s="777"/>
      <c r="I38" s="777"/>
      <c r="J38" s="777"/>
      <c r="K38" s="777"/>
      <c r="L38" s="777"/>
      <c r="M38" s="778"/>
      <c r="N38" s="2"/>
      <c r="O38" s="2"/>
      <c r="P38" s="2"/>
      <c r="Q38" s="2"/>
      <c r="R38" s="2"/>
      <c r="S38" s="2"/>
      <c r="T38" s="2"/>
      <c r="U38" s="2"/>
      <c r="V38" s="2"/>
      <c r="W38" s="2"/>
      <c r="X38" s="2"/>
      <c r="Y38" s="2"/>
      <c r="Z38" s="2"/>
      <c r="AA38" s="2"/>
      <c r="AB38" s="2"/>
      <c r="AC38" s="2"/>
    </row>
    <row r="39" spans="1:29" ht="177.75" customHeight="1">
      <c r="A39" s="856" t="s">
        <v>421</v>
      </c>
      <c r="B39" s="809"/>
      <c r="C39" s="809"/>
      <c r="D39" s="809"/>
      <c r="E39" s="809"/>
      <c r="F39" s="809"/>
      <c r="G39" s="809"/>
      <c r="H39" s="809"/>
      <c r="I39" s="809"/>
      <c r="J39" s="809"/>
      <c r="K39" s="809"/>
      <c r="L39" s="809"/>
      <c r="M39" s="820"/>
      <c r="N39" s="2"/>
      <c r="O39" s="2"/>
      <c r="P39" s="2"/>
      <c r="Q39" s="2"/>
      <c r="R39" s="2"/>
      <c r="S39" s="2"/>
      <c r="T39" s="2"/>
      <c r="U39" s="2"/>
      <c r="V39" s="2"/>
      <c r="W39" s="2"/>
      <c r="X39" s="2"/>
      <c r="Y39" s="2"/>
      <c r="Z39" s="2"/>
      <c r="AA39" s="2"/>
      <c r="AB39" s="2"/>
      <c r="AC39" s="2"/>
    </row>
    <row r="40" spans="1:29" ht="31.5" customHeight="1">
      <c r="A40" s="864" t="s">
        <v>76</v>
      </c>
      <c r="B40" s="809"/>
      <c r="C40" s="810"/>
      <c r="D40" s="890" t="s">
        <v>77</v>
      </c>
      <c r="E40" s="809"/>
      <c r="F40" s="810"/>
      <c r="G40" s="853" t="s">
        <v>78</v>
      </c>
      <c r="H40" s="809"/>
      <c r="I40" s="809"/>
      <c r="J40" s="810"/>
      <c r="K40" s="857" t="s">
        <v>79</v>
      </c>
      <c r="L40" s="891"/>
      <c r="M40" s="820"/>
      <c r="N40" s="53"/>
      <c r="O40" s="54"/>
      <c r="P40" s="54"/>
      <c r="Q40" s="54"/>
      <c r="R40" s="54"/>
      <c r="S40" s="54"/>
      <c r="T40" s="54"/>
      <c r="U40" s="54"/>
      <c r="V40" s="54"/>
      <c r="W40" s="54"/>
      <c r="X40" s="54"/>
      <c r="Y40" s="54"/>
      <c r="Z40" s="54"/>
      <c r="AA40" s="54"/>
      <c r="AB40" s="54"/>
      <c r="AC40" s="54"/>
    </row>
    <row r="41" spans="1:29" ht="54" customHeight="1">
      <c r="A41" s="773"/>
      <c r="B41" s="774"/>
      <c r="C41" s="811"/>
      <c r="D41" s="836"/>
      <c r="E41" s="774"/>
      <c r="F41" s="811"/>
      <c r="G41" s="836"/>
      <c r="H41" s="774"/>
      <c r="I41" s="774"/>
      <c r="J41" s="811"/>
      <c r="K41" s="858"/>
      <c r="L41" s="836"/>
      <c r="M41" s="775"/>
      <c r="N41" s="53"/>
      <c r="O41" s="54"/>
      <c r="P41" s="54"/>
      <c r="Q41" s="54"/>
      <c r="R41" s="54"/>
      <c r="S41" s="54"/>
      <c r="T41" s="54"/>
      <c r="U41" s="54"/>
      <c r="V41" s="54"/>
      <c r="W41" s="54"/>
      <c r="X41" s="54"/>
      <c r="Y41" s="54"/>
      <c r="Z41" s="54"/>
      <c r="AA41" s="54"/>
      <c r="AB41" s="54"/>
      <c r="AC41" s="54"/>
    </row>
    <row r="42" spans="1:29" ht="57" customHeight="1">
      <c r="A42" s="892" t="s">
        <v>81</v>
      </c>
      <c r="B42" s="777"/>
      <c r="C42" s="802"/>
      <c r="D42" s="805" t="s">
        <v>406</v>
      </c>
      <c r="E42" s="777"/>
      <c r="F42" s="777"/>
      <c r="G42" s="777"/>
      <c r="H42" s="777"/>
      <c r="I42" s="777"/>
      <c r="J42" s="797"/>
      <c r="K42" s="326" t="s">
        <v>83</v>
      </c>
      <c r="L42" s="805" t="s">
        <v>84</v>
      </c>
      <c r="M42" s="778"/>
      <c r="N42" s="53"/>
      <c r="O42" s="54"/>
      <c r="P42" s="54"/>
      <c r="Q42" s="54"/>
      <c r="R42" s="54"/>
      <c r="S42" s="54"/>
      <c r="T42" s="54"/>
      <c r="U42" s="54"/>
      <c r="V42" s="54"/>
      <c r="W42" s="54"/>
      <c r="X42" s="54"/>
      <c r="Y42" s="54"/>
      <c r="Z42" s="54"/>
      <c r="AA42" s="54"/>
      <c r="AB42" s="54"/>
      <c r="AC42" s="54"/>
    </row>
    <row r="43" spans="1:29" ht="57.75" customHeight="1">
      <c r="A43" s="876" t="s">
        <v>85</v>
      </c>
      <c r="B43" s="766"/>
      <c r="C43" s="877"/>
      <c r="D43" s="1203" t="s">
        <v>84</v>
      </c>
      <c r="E43" s="766"/>
      <c r="F43" s="766"/>
      <c r="G43" s="766"/>
      <c r="H43" s="766"/>
      <c r="I43" s="766"/>
      <c r="J43" s="789"/>
      <c r="K43" s="327" t="s">
        <v>86</v>
      </c>
      <c r="L43" s="1204">
        <v>45918</v>
      </c>
      <c r="M43" s="767"/>
      <c r="N43" s="4"/>
      <c r="O43" s="4"/>
      <c r="P43" s="4"/>
      <c r="Q43" s="4"/>
      <c r="R43" s="4"/>
      <c r="S43" s="4"/>
      <c r="T43" s="4"/>
      <c r="U43" s="4"/>
      <c r="V43" s="4"/>
      <c r="W43" s="4"/>
      <c r="X43" s="4"/>
      <c r="Y43" s="4"/>
      <c r="Z43" s="4"/>
      <c r="AA43" s="4"/>
      <c r="AB43" s="4"/>
      <c r="AC43" s="4"/>
    </row>
    <row r="44" spans="1:29" ht="35.25" customHeight="1">
      <c r="A44" s="779" t="s">
        <v>191</v>
      </c>
      <c r="B44" s="766"/>
      <c r="C44" s="766"/>
      <c r="D44" s="766"/>
      <c r="E44" s="766"/>
      <c r="F44" s="766"/>
      <c r="G44" s="766"/>
      <c r="H44" s="766"/>
      <c r="I44" s="766"/>
      <c r="J44" s="766"/>
      <c r="K44" s="766"/>
      <c r="L44" s="766"/>
      <c r="M44" s="767"/>
      <c r="N44" s="4"/>
      <c r="O44" s="4"/>
      <c r="P44" s="4"/>
      <c r="Q44" s="4"/>
      <c r="R44" s="4"/>
      <c r="S44" s="4"/>
      <c r="T44" s="4"/>
      <c r="U44" s="4"/>
      <c r="V44" s="4"/>
      <c r="W44" s="4"/>
      <c r="X44" s="4"/>
      <c r="Y44" s="4"/>
      <c r="Z44" s="4"/>
      <c r="AA44" s="4"/>
      <c r="AB44" s="4"/>
      <c r="AC44" s="4"/>
    </row>
    <row r="45" spans="1:29" ht="30.75" customHeight="1">
      <c r="A45" s="863" t="s">
        <v>88</v>
      </c>
      <c r="B45" s="777"/>
      <c r="C45" s="777"/>
      <c r="D45" s="777"/>
      <c r="E45" s="777"/>
      <c r="F45" s="777"/>
      <c r="G45" s="777"/>
      <c r="H45" s="777"/>
      <c r="I45" s="777"/>
      <c r="J45" s="777"/>
      <c r="K45" s="777"/>
      <c r="L45" s="777"/>
      <c r="M45" s="778"/>
      <c r="N45" s="2"/>
      <c r="O45" s="2"/>
      <c r="P45" s="2"/>
      <c r="Q45" s="2"/>
      <c r="R45" s="2"/>
      <c r="S45" s="2"/>
      <c r="T45" s="2"/>
      <c r="U45" s="2"/>
      <c r="V45" s="2"/>
      <c r="W45" s="2"/>
      <c r="X45" s="2"/>
      <c r="Y45" s="2"/>
      <c r="Z45" s="2"/>
      <c r="AA45" s="2"/>
      <c r="AB45" s="2"/>
      <c r="AC45" s="2"/>
    </row>
    <row r="46" spans="1:29" ht="15.75" customHeight="1">
      <c r="A46" s="860" t="s">
        <v>89</v>
      </c>
      <c r="B46" s="777"/>
      <c r="C46" s="797"/>
      <c r="D46" s="861" t="s">
        <v>90</v>
      </c>
      <c r="E46" s="777"/>
      <c r="F46" s="797"/>
      <c r="G46" s="861" t="s">
        <v>91</v>
      </c>
      <c r="H46" s="777"/>
      <c r="I46" s="777"/>
      <c r="J46" s="797"/>
      <c r="K46" s="57" t="s">
        <v>192</v>
      </c>
      <c r="L46" s="861" t="s">
        <v>91</v>
      </c>
      <c r="M46" s="778"/>
      <c r="N46" s="2"/>
      <c r="O46" s="2"/>
      <c r="P46" s="2"/>
      <c r="Q46" s="2"/>
      <c r="R46" s="2"/>
      <c r="S46" s="2"/>
      <c r="T46" s="2"/>
      <c r="U46" s="2"/>
      <c r="V46" s="2"/>
      <c r="W46" s="2"/>
      <c r="X46" s="2"/>
      <c r="Y46" s="2"/>
      <c r="Z46" s="2"/>
      <c r="AA46" s="2"/>
      <c r="AB46" s="2"/>
      <c r="AC46" s="2"/>
    </row>
    <row r="47" spans="1:29" ht="48" customHeight="1">
      <c r="A47" s="961" t="s">
        <v>93</v>
      </c>
      <c r="B47" s="777"/>
      <c r="C47" s="797"/>
      <c r="D47" s="829" t="s">
        <v>94</v>
      </c>
      <c r="E47" s="777"/>
      <c r="F47" s="797"/>
      <c r="G47" s="830" t="s">
        <v>422</v>
      </c>
      <c r="H47" s="777"/>
      <c r="I47" s="777"/>
      <c r="J47" s="797"/>
      <c r="K47" s="58"/>
      <c r="L47" s="828"/>
      <c r="M47" s="778"/>
      <c r="N47" s="2"/>
      <c r="O47" s="2"/>
      <c r="P47" s="2"/>
      <c r="Q47" s="2"/>
      <c r="R47" s="2"/>
      <c r="S47" s="2"/>
      <c r="T47" s="2"/>
      <c r="U47" s="2"/>
      <c r="V47" s="2"/>
      <c r="W47" s="2"/>
      <c r="X47" s="2"/>
      <c r="Y47" s="2"/>
      <c r="Z47" s="2"/>
      <c r="AA47" s="2"/>
      <c r="AB47" s="2"/>
      <c r="AC47" s="2"/>
    </row>
    <row r="48" spans="1:29" ht="78" customHeight="1">
      <c r="A48" s="961" t="s">
        <v>96</v>
      </c>
      <c r="B48" s="777"/>
      <c r="C48" s="797"/>
      <c r="D48" s="829" t="s">
        <v>94</v>
      </c>
      <c r="E48" s="777"/>
      <c r="F48" s="797"/>
      <c r="G48" s="831" t="s">
        <v>97</v>
      </c>
      <c r="H48" s="777"/>
      <c r="I48" s="777"/>
      <c r="J48" s="797"/>
      <c r="K48" s="59"/>
      <c r="L48" s="828"/>
      <c r="M48" s="778"/>
      <c r="N48" s="2"/>
      <c r="O48" s="2"/>
      <c r="P48" s="2"/>
      <c r="Q48" s="2"/>
      <c r="R48" s="2"/>
      <c r="S48" s="2"/>
      <c r="T48" s="2"/>
      <c r="U48" s="2"/>
      <c r="V48" s="2"/>
      <c r="W48" s="2"/>
      <c r="X48" s="2"/>
      <c r="Y48" s="2"/>
      <c r="Z48" s="2"/>
      <c r="AA48" s="2"/>
      <c r="AB48" s="2"/>
      <c r="AC48" s="2"/>
    </row>
    <row r="49" spans="1:29" ht="49.5" customHeight="1">
      <c r="A49" s="961" t="s">
        <v>98</v>
      </c>
      <c r="B49" s="777"/>
      <c r="C49" s="797"/>
      <c r="D49" s="829" t="s">
        <v>94</v>
      </c>
      <c r="E49" s="777"/>
      <c r="F49" s="797"/>
      <c r="G49" s="831" t="s">
        <v>99</v>
      </c>
      <c r="H49" s="777"/>
      <c r="I49" s="777"/>
      <c r="J49" s="797"/>
      <c r="K49" s="58"/>
      <c r="L49" s="828"/>
      <c r="M49" s="778"/>
      <c r="N49" s="2"/>
      <c r="O49" s="2"/>
      <c r="P49" s="2"/>
      <c r="Q49" s="2"/>
      <c r="R49" s="2"/>
      <c r="S49" s="2"/>
      <c r="T49" s="2"/>
      <c r="U49" s="2"/>
      <c r="V49" s="2"/>
      <c r="W49" s="2"/>
      <c r="X49" s="2"/>
      <c r="Y49" s="2"/>
      <c r="Z49" s="2"/>
      <c r="AA49" s="2"/>
      <c r="AB49" s="2"/>
      <c r="AC49" s="2"/>
    </row>
    <row r="50" spans="1:29" ht="36" customHeight="1">
      <c r="A50" s="961" t="s">
        <v>100</v>
      </c>
      <c r="B50" s="777"/>
      <c r="C50" s="797"/>
      <c r="D50" s="829" t="s">
        <v>101</v>
      </c>
      <c r="E50" s="777"/>
      <c r="F50" s="797"/>
      <c r="G50" s="832" t="s">
        <v>102</v>
      </c>
      <c r="H50" s="777"/>
      <c r="I50" s="777"/>
      <c r="J50" s="797"/>
      <c r="K50" s="58"/>
      <c r="L50" s="828"/>
      <c r="M50" s="778"/>
      <c r="N50" s="2"/>
      <c r="O50" s="2"/>
      <c r="P50" s="2"/>
      <c r="Q50" s="2"/>
      <c r="R50" s="2"/>
      <c r="S50" s="2"/>
      <c r="T50" s="2"/>
      <c r="U50" s="2"/>
      <c r="V50" s="2"/>
      <c r="W50" s="2"/>
      <c r="X50" s="2"/>
      <c r="Y50" s="2"/>
      <c r="Z50" s="2"/>
      <c r="AA50" s="2"/>
      <c r="AB50" s="2"/>
      <c r="AC50" s="2"/>
    </row>
    <row r="51" spans="1:29" ht="39.75" customHeight="1">
      <c r="A51" s="879" t="s">
        <v>103</v>
      </c>
      <c r="B51" s="809"/>
      <c r="C51" s="810"/>
      <c r="D51" s="883"/>
      <c r="E51" s="809"/>
      <c r="F51" s="809"/>
      <c r="G51" s="809"/>
      <c r="H51" s="809"/>
      <c r="I51" s="809"/>
      <c r="J51" s="810"/>
      <c r="K51" s="887"/>
      <c r="L51" s="888"/>
      <c r="M51" s="820"/>
      <c r="N51" s="2"/>
      <c r="O51" s="2"/>
      <c r="P51" s="2"/>
      <c r="Q51" s="2"/>
      <c r="R51" s="2"/>
      <c r="S51" s="2"/>
      <c r="T51" s="2"/>
      <c r="U51" s="2"/>
      <c r="V51" s="2"/>
      <c r="W51" s="2"/>
      <c r="X51" s="2"/>
      <c r="Y51" s="2"/>
      <c r="Z51" s="2"/>
      <c r="AA51" s="2"/>
      <c r="AB51" s="2"/>
      <c r="AC51" s="2"/>
    </row>
    <row r="52" spans="1:29" ht="39.75" customHeight="1">
      <c r="A52" s="821"/>
      <c r="B52" s="770"/>
      <c r="C52" s="814"/>
      <c r="D52" s="821"/>
      <c r="E52" s="770"/>
      <c r="F52" s="770"/>
      <c r="G52" s="770"/>
      <c r="H52" s="770"/>
      <c r="I52" s="770"/>
      <c r="J52" s="814"/>
      <c r="K52" s="839"/>
      <c r="L52" s="821"/>
      <c r="M52" s="771"/>
      <c r="N52" s="2"/>
      <c r="O52" s="2"/>
      <c r="P52" s="2"/>
      <c r="Q52" s="2"/>
      <c r="R52" s="2"/>
      <c r="S52" s="2"/>
      <c r="T52" s="2"/>
      <c r="U52" s="2"/>
      <c r="V52" s="2"/>
      <c r="W52" s="2"/>
      <c r="X52" s="2"/>
      <c r="Y52" s="2"/>
      <c r="Z52" s="2"/>
      <c r="AA52" s="2"/>
      <c r="AB52" s="2"/>
      <c r="AC52" s="2"/>
    </row>
    <row r="53" spans="1:29" ht="10.5" customHeight="1">
      <c r="A53" s="821"/>
      <c r="B53" s="770"/>
      <c r="C53" s="814"/>
      <c r="D53" s="821"/>
      <c r="E53" s="770"/>
      <c r="F53" s="770"/>
      <c r="G53" s="770"/>
      <c r="H53" s="770"/>
      <c r="I53" s="770"/>
      <c r="J53" s="814"/>
      <c r="K53" s="839"/>
      <c r="L53" s="821"/>
      <c r="M53" s="771"/>
      <c r="N53" s="2"/>
      <c r="O53" s="2"/>
      <c r="P53" s="2"/>
      <c r="Q53" s="2"/>
      <c r="R53" s="2"/>
      <c r="S53" s="2"/>
      <c r="T53" s="2"/>
      <c r="U53" s="2"/>
      <c r="V53" s="2"/>
      <c r="W53" s="2"/>
      <c r="X53" s="2"/>
      <c r="Y53" s="2"/>
      <c r="Z53" s="2"/>
      <c r="AA53" s="2"/>
      <c r="AB53" s="2"/>
      <c r="AC53" s="2"/>
    </row>
    <row r="54" spans="1:29" ht="6.75" customHeight="1">
      <c r="A54" s="836"/>
      <c r="B54" s="774"/>
      <c r="C54" s="811"/>
      <c r="D54" s="884"/>
      <c r="E54" s="885"/>
      <c r="F54" s="885"/>
      <c r="G54" s="885"/>
      <c r="H54" s="885"/>
      <c r="I54" s="885"/>
      <c r="J54" s="886"/>
      <c r="K54" s="839"/>
      <c r="L54" s="821"/>
      <c r="M54" s="771"/>
      <c r="N54" s="2"/>
      <c r="O54" s="2"/>
      <c r="P54" s="2"/>
      <c r="Q54" s="2"/>
      <c r="R54" s="2"/>
      <c r="S54" s="2"/>
      <c r="T54" s="2"/>
      <c r="U54" s="2"/>
      <c r="V54" s="2"/>
      <c r="W54" s="2"/>
      <c r="X54" s="2"/>
      <c r="Y54" s="2"/>
      <c r="Z54" s="2"/>
      <c r="AA54" s="2"/>
      <c r="AB54" s="2"/>
      <c r="AC54" s="2"/>
    </row>
    <row r="55" spans="1:29" ht="39.75" customHeight="1">
      <c r="A55" s="880" t="s">
        <v>133</v>
      </c>
      <c r="B55" s="777"/>
      <c r="C55" s="802"/>
      <c r="D55" s="962" t="s">
        <v>134</v>
      </c>
      <c r="E55" s="777"/>
      <c r="F55" s="777"/>
      <c r="G55" s="777"/>
      <c r="H55" s="777"/>
      <c r="I55" s="777"/>
      <c r="J55" s="797"/>
      <c r="K55" s="882"/>
      <c r="L55" s="777"/>
      <c r="M55" s="797"/>
      <c r="N55" s="2"/>
      <c r="O55" s="2"/>
      <c r="P55" s="2"/>
      <c r="Q55" s="2"/>
      <c r="R55" s="2"/>
      <c r="S55" s="2"/>
      <c r="T55" s="2"/>
      <c r="U55" s="2"/>
      <c r="V55" s="2"/>
      <c r="W55" s="2"/>
      <c r="X55" s="2"/>
      <c r="Y55" s="2"/>
      <c r="Z55" s="2"/>
      <c r="AA55" s="2"/>
      <c r="AB55" s="2"/>
      <c r="AC55" s="2"/>
    </row>
    <row r="56" spans="1:29"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c r="A70" s="156" t="s">
        <v>147</v>
      </c>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c r="A71" s="156" t="s">
        <v>172</v>
      </c>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c r="A73" s="156" t="s">
        <v>142</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c r="A78" s="80" t="s">
        <v>94</v>
      </c>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c r="A79" s="80" t="s">
        <v>135</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c r="A80" s="80" t="s">
        <v>101</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c r="A81" s="80" t="s">
        <v>136</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L48:M48"/>
    <mergeCell ref="L49:M49"/>
    <mergeCell ref="A42:C42"/>
    <mergeCell ref="D42:J42"/>
    <mergeCell ref="L42:M42"/>
    <mergeCell ref="D43:J43"/>
    <mergeCell ref="L43:M43"/>
    <mergeCell ref="D40:F41"/>
    <mergeCell ref="G40:J41"/>
    <mergeCell ref="K40:K41"/>
    <mergeCell ref="L40:M41"/>
    <mergeCell ref="A31:M31"/>
    <mergeCell ref="A32:F32"/>
    <mergeCell ref="G32:M33"/>
    <mergeCell ref="G34:M37"/>
    <mergeCell ref="A38:M38"/>
    <mergeCell ref="A39:M39"/>
    <mergeCell ref="A40:C41"/>
    <mergeCell ref="K55:M55"/>
    <mergeCell ref="A49:C49"/>
    <mergeCell ref="D49:F49"/>
    <mergeCell ref="A50:C50"/>
    <mergeCell ref="D50:F50"/>
    <mergeCell ref="D51:J54"/>
    <mergeCell ref="K51:K54"/>
    <mergeCell ref="L51:M54"/>
    <mergeCell ref="G49:J49"/>
    <mergeCell ref="G50:J50"/>
    <mergeCell ref="L50:M50"/>
    <mergeCell ref="A48:C48"/>
    <mergeCell ref="D48:F48"/>
    <mergeCell ref="A51:C54"/>
    <mergeCell ref="A55:C55"/>
    <mergeCell ref="D55:J55"/>
    <mergeCell ref="G48:J48"/>
    <mergeCell ref="A43:C43"/>
    <mergeCell ref="A46:C46"/>
    <mergeCell ref="D46:F46"/>
    <mergeCell ref="A47:C47"/>
    <mergeCell ref="D47:F47"/>
    <mergeCell ref="A44:M44"/>
    <mergeCell ref="A45:M45"/>
    <mergeCell ref="G46:J46"/>
    <mergeCell ref="L46:M46"/>
    <mergeCell ref="G47:J47"/>
    <mergeCell ref="L47:M4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8" xr:uid="{00000000-0002-0000-0F00-000000000000}">
      <formula1>$A$133:$A$135</formula1>
    </dataValidation>
    <dataValidation type="list" allowBlank="1" showInputMessage="1" showErrorMessage="1" prompt=" - " sqref="L8" xr:uid="{00000000-0002-0000-0F00-000001000000}">
      <formula1>$B$115:$B$127</formula1>
    </dataValidation>
    <dataValidation type="list" allowBlank="1" showInputMessage="1" showErrorMessage="1" prompt=" - " sqref="D13" xr:uid="{00000000-0002-0000-0F00-000002000000}">
      <formula1>$A$119:$A$126</formula1>
    </dataValidation>
    <dataValidation type="list" allowBlank="1" showInputMessage="1" showErrorMessage="1" prompt=" - " sqref="D7" xr:uid="{00000000-0002-0000-0F00-000003000000}">
      <formula1>$A$143:$A$147</formula1>
    </dataValidation>
    <dataValidation type="list" allowBlank="1" showInputMessage="1" showErrorMessage="1" prompt=" - " sqref="D12" xr:uid="{00000000-0002-0000-0F00-000004000000}">
      <formula1>$A$108:$A$113</formula1>
    </dataValidation>
    <dataValidation type="list" allowBlank="1" showInputMessage="1" showErrorMessage="1" prompt=" - " sqref="D47:D50" xr:uid="{00000000-0002-0000-0F00-000005000000}">
      <formula1>$A$68:$A$71</formula1>
    </dataValidation>
    <dataValidation type="list" allowBlank="1" showErrorMessage="1" sqref="K47" xr:uid="{00000000-0002-0000-0F00-000006000000}">
      <formula1>$A$80:$A$83</formula1>
    </dataValidation>
  </dataValidations>
  <pageMargins left="0.7" right="0.7" top="0.75" bottom="0.75" header="0" footer="0"/>
  <pageSetup orientation="landscape"/>
  <headerFooter>
    <oddFooter>&amp;LV5-20-05-2022</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3366"/>
  </sheetPr>
  <dimension ref="A1:AM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25" width="10" customWidth="1"/>
    <col min="26" max="39" width="11.42578125" customWidth="1"/>
  </cols>
  <sheetData>
    <row r="1" spans="1:39"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c r="AD1" s="2"/>
      <c r="AE1" s="2"/>
      <c r="AF1" s="2"/>
      <c r="AG1" s="2"/>
      <c r="AH1" s="2"/>
      <c r="AI1" s="2"/>
      <c r="AJ1" s="2"/>
      <c r="AK1" s="2"/>
      <c r="AL1" s="2"/>
      <c r="AM1" s="2"/>
    </row>
    <row r="2" spans="1:39"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c r="AD2" s="2"/>
      <c r="AE2" s="2"/>
      <c r="AF2" s="2"/>
      <c r="AG2" s="2"/>
      <c r="AH2" s="2"/>
      <c r="AI2" s="2"/>
      <c r="AJ2" s="2"/>
      <c r="AK2" s="2"/>
      <c r="AL2" s="2"/>
      <c r="AM2" s="2"/>
    </row>
    <row r="3" spans="1:39"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c r="AA3" s="2"/>
      <c r="AB3" s="2"/>
      <c r="AC3" s="2"/>
      <c r="AD3" s="2"/>
      <c r="AE3" s="2"/>
      <c r="AF3" s="2"/>
      <c r="AG3" s="2"/>
      <c r="AH3" s="2"/>
      <c r="AI3" s="2"/>
      <c r="AJ3" s="2"/>
      <c r="AK3" s="2"/>
      <c r="AL3" s="2"/>
      <c r="AM3" s="2"/>
    </row>
    <row r="4" spans="1:39"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c r="AD4" s="2"/>
      <c r="AE4" s="2"/>
      <c r="AF4" s="2"/>
      <c r="AG4" s="2"/>
      <c r="AH4" s="2"/>
      <c r="AI4" s="2"/>
      <c r="AJ4" s="2"/>
      <c r="AK4" s="2"/>
      <c r="AL4" s="2"/>
      <c r="AM4" s="2"/>
    </row>
    <row r="5" spans="1:39"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c r="AD5" s="2"/>
      <c r="AE5" s="2"/>
      <c r="AF5" s="2"/>
      <c r="AG5" s="2"/>
      <c r="AH5" s="2"/>
      <c r="AI5" s="2"/>
      <c r="AJ5" s="2"/>
      <c r="AK5" s="2"/>
      <c r="AL5" s="2"/>
      <c r="AM5" s="2"/>
    </row>
    <row r="6" spans="1:39"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c r="AA6" s="2"/>
      <c r="AB6" s="2"/>
      <c r="AC6" s="2"/>
      <c r="AD6" s="2"/>
      <c r="AE6" s="2"/>
      <c r="AF6" s="2"/>
      <c r="AG6" s="2"/>
      <c r="AH6" s="2"/>
      <c r="AI6" s="2"/>
      <c r="AJ6" s="2"/>
      <c r="AK6" s="2"/>
      <c r="AL6" s="2"/>
      <c r="AM6" s="2"/>
    </row>
    <row r="7" spans="1:39"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c r="AA7" s="2"/>
      <c r="AB7" s="2"/>
      <c r="AC7" s="2"/>
      <c r="AD7" s="2"/>
      <c r="AE7" s="2"/>
      <c r="AF7" s="2"/>
      <c r="AG7" s="2"/>
      <c r="AH7" s="2"/>
      <c r="AI7" s="2"/>
      <c r="AJ7" s="2"/>
      <c r="AK7" s="2"/>
      <c r="AL7" s="2"/>
      <c r="AM7" s="2"/>
    </row>
    <row r="8" spans="1:39" ht="34.5" customHeight="1">
      <c r="A8" s="788" t="s">
        <v>4</v>
      </c>
      <c r="B8" s="766"/>
      <c r="C8" s="789"/>
      <c r="D8" s="765" t="s">
        <v>5</v>
      </c>
      <c r="E8" s="766"/>
      <c r="F8" s="766"/>
      <c r="G8" s="766"/>
      <c r="H8" s="766"/>
      <c r="I8" s="766"/>
      <c r="J8" s="767"/>
      <c r="K8" s="3" t="s">
        <v>6</v>
      </c>
      <c r="L8" s="768" t="s">
        <v>204</v>
      </c>
      <c r="M8" s="767"/>
      <c r="N8" s="2"/>
      <c r="O8" s="2"/>
      <c r="P8" s="2"/>
      <c r="Q8" s="2"/>
      <c r="R8" s="2"/>
      <c r="S8" s="2"/>
      <c r="T8" s="2"/>
      <c r="U8" s="2"/>
      <c r="V8" s="2"/>
      <c r="W8" s="2"/>
      <c r="X8" s="2"/>
      <c r="Y8" s="2"/>
      <c r="Z8" s="2"/>
      <c r="AA8" s="2"/>
      <c r="AB8" s="2"/>
      <c r="AC8" s="2"/>
      <c r="AD8" s="2"/>
      <c r="AE8" s="2"/>
      <c r="AF8" s="2"/>
      <c r="AG8" s="2"/>
      <c r="AH8" s="2"/>
      <c r="AI8" s="2"/>
      <c r="AJ8" s="2"/>
      <c r="AK8" s="2"/>
      <c r="AL8" s="2"/>
      <c r="AM8" s="2"/>
    </row>
    <row r="9" spans="1:39"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c r="AD9" s="2"/>
      <c r="AE9" s="2"/>
      <c r="AF9" s="2"/>
      <c r="AG9" s="2"/>
      <c r="AH9" s="2"/>
      <c r="AI9" s="2"/>
      <c r="AJ9" s="2"/>
      <c r="AK9" s="2"/>
      <c r="AL9" s="2"/>
      <c r="AM9" s="2"/>
    </row>
    <row r="10" spans="1:39"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c r="AD10" s="2"/>
      <c r="AE10" s="2"/>
      <c r="AF10" s="2"/>
      <c r="AG10" s="2"/>
      <c r="AH10" s="2"/>
      <c r="AI10" s="2"/>
      <c r="AJ10" s="2"/>
      <c r="AK10" s="2"/>
      <c r="AL10" s="2"/>
      <c r="AM10" s="2"/>
    </row>
    <row r="11" spans="1:39" ht="27" customHeight="1">
      <c r="A11" s="783" t="s">
        <v>10</v>
      </c>
      <c r="B11" s="784"/>
      <c r="C11" s="785"/>
      <c r="D11" s="798" t="s">
        <v>423</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c r="AA11" s="4"/>
      <c r="AB11" s="4"/>
      <c r="AC11" s="4"/>
      <c r="AD11" s="4"/>
      <c r="AE11" s="4"/>
      <c r="AF11" s="4"/>
      <c r="AG11" s="4"/>
      <c r="AH11" s="4"/>
      <c r="AI11" s="4"/>
      <c r="AJ11" s="4"/>
      <c r="AK11" s="4"/>
      <c r="AL11" s="4"/>
      <c r="AM11" s="4"/>
    </row>
    <row r="12" spans="1:39" ht="36.75" customHeight="1">
      <c r="A12" s="803" t="s">
        <v>16</v>
      </c>
      <c r="B12" s="777"/>
      <c r="C12" s="797"/>
      <c r="D12" s="804" t="s">
        <v>17</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4"/>
      <c r="AA12" s="4"/>
      <c r="AB12" s="4"/>
      <c r="AC12" s="4"/>
      <c r="AD12" s="4"/>
      <c r="AE12" s="4"/>
      <c r="AF12" s="4"/>
      <c r="AG12" s="4"/>
      <c r="AH12" s="4"/>
      <c r="AI12" s="4"/>
      <c r="AJ12" s="4"/>
      <c r="AK12" s="4"/>
      <c r="AL12" s="4"/>
      <c r="AM12" s="4"/>
    </row>
    <row r="13" spans="1:39" ht="69" customHeight="1">
      <c r="A13" s="803" t="s">
        <v>24</v>
      </c>
      <c r="B13" s="777"/>
      <c r="C13" s="797"/>
      <c r="D13" s="805" t="s">
        <v>21</v>
      </c>
      <c r="E13" s="777"/>
      <c r="F13" s="777"/>
      <c r="G13" s="777"/>
      <c r="H13" s="777"/>
      <c r="I13" s="777"/>
      <c r="J13" s="797"/>
      <c r="K13" s="11" t="s">
        <v>25</v>
      </c>
      <c r="L13" s="806" t="s">
        <v>424</v>
      </c>
      <c r="M13" s="778"/>
      <c r="N13" s="4"/>
      <c r="O13" s="4"/>
      <c r="P13" s="4"/>
      <c r="Q13" s="4"/>
      <c r="R13" s="12" t="s">
        <v>27</v>
      </c>
      <c r="S13" s="13"/>
      <c r="T13" s="14" t="s">
        <v>28</v>
      </c>
      <c r="U13" s="15"/>
      <c r="V13" s="16"/>
      <c r="W13" s="16"/>
      <c r="X13" s="16"/>
      <c r="Y13" s="12" t="s">
        <v>29</v>
      </c>
      <c r="Z13" s="4"/>
      <c r="AA13" s="4"/>
      <c r="AB13" s="4"/>
      <c r="AC13" s="4"/>
      <c r="AD13" s="4"/>
      <c r="AE13" s="4"/>
      <c r="AF13" s="4"/>
      <c r="AG13" s="4"/>
      <c r="AH13" s="4"/>
      <c r="AI13" s="4"/>
      <c r="AJ13" s="4"/>
      <c r="AK13" s="4"/>
      <c r="AL13" s="4"/>
      <c r="AM13" s="4"/>
    </row>
    <row r="14" spans="1:39" ht="34.5" customHeight="1">
      <c r="A14" s="803" t="s">
        <v>30</v>
      </c>
      <c r="B14" s="777"/>
      <c r="C14" s="797"/>
      <c r="D14" s="812" t="s">
        <v>108</v>
      </c>
      <c r="E14" s="777"/>
      <c r="F14" s="797"/>
      <c r="G14" s="874" t="s">
        <v>109</v>
      </c>
      <c r="H14" s="777"/>
      <c r="I14" s="777"/>
      <c r="J14" s="797"/>
      <c r="K14" s="63" t="s">
        <v>425</v>
      </c>
      <c r="L14" s="873" t="s">
        <v>111</v>
      </c>
      <c r="M14" s="778"/>
      <c r="N14" s="4"/>
      <c r="O14" s="4"/>
      <c r="P14" s="4"/>
      <c r="Q14" s="4"/>
      <c r="R14" s="17" t="s">
        <v>32</v>
      </c>
      <c r="S14" s="16"/>
      <c r="T14" s="18"/>
      <c r="U14" s="19" t="s">
        <v>28</v>
      </c>
      <c r="V14" s="16"/>
      <c r="W14" s="16"/>
      <c r="X14" s="16"/>
      <c r="Y14" s="17" t="s">
        <v>29</v>
      </c>
      <c r="Z14" s="4"/>
      <c r="AA14" s="4"/>
      <c r="AB14" s="4"/>
      <c r="AC14" s="4"/>
      <c r="AD14" s="4"/>
      <c r="AE14" s="4"/>
      <c r="AF14" s="4"/>
      <c r="AG14" s="4"/>
      <c r="AH14" s="4"/>
      <c r="AI14" s="4"/>
      <c r="AJ14" s="4"/>
      <c r="AK14" s="4"/>
      <c r="AL14" s="4"/>
      <c r="AM14" s="4"/>
    </row>
    <row r="15" spans="1:39" ht="24.75" customHeight="1">
      <c r="A15" s="808" t="s">
        <v>33</v>
      </c>
      <c r="B15" s="809"/>
      <c r="C15" s="810"/>
      <c r="D15" s="875"/>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4"/>
      <c r="AA15" s="4"/>
      <c r="AB15" s="4"/>
      <c r="AC15" s="4"/>
      <c r="AD15" s="4"/>
      <c r="AE15" s="4"/>
      <c r="AF15" s="4"/>
      <c r="AG15" s="4"/>
      <c r="AH15" s="4"/>
      <c r="AI15" s="4"/>
      <c r="AJ15" s="4"/>
      <c r="AK15" s="4"/>
      <c r="AL15" s="4"/>
      <c r="AM15" s="4"/>
    </row>
    <row r="16" spans="1:39" ht="36.75" customHeight="1">
      <c r="A16" s="773"/>
      <c r="B16" s="774"/>
      <c r="C16" s="811"/>
      <c r="D16" s="968" t="s">
        <v>35</v>
      </c>
      <c r="E16" s="777"/>
      <c r="F16" s="797"/>
      <c r="G16" s="1205" t="s">
        <v>426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4"/>
      <c r="AA16" s="4"/>
      <c r="AB16" s="4"/>
      <c r="AC16" s="4"/>
      <c r="AD16" s="4"/>
      <c r="AE16" s="4"/>
      <c r="AF16" s="4"/>
      <c r="AG16" s="4"/>
      <c r="AH16" s="4"/>
      <c r="AI16" s="4"/>
      <c r="AJ16" s="4"/>
      <c r="AK16" s="4"/>
      <c r="AL16" s="4"/>
      <c r="AM16" s="4"/>
    </row>
    <row r="17" spans="1:39" ht="39.75" customHeight="1">
      <c r="A17" s="808" t="s">
        <v>40</v>
      </c>
      <c r="B17" s="809"/>
      <c r="C17" s="810"/>
      <c r="D17" s="86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c r="AA17" s="4"/>
      <c r="AB17" s="4"/>
      <c r="AC17" s="4"/>
      <c r="AD17" s="4"/>
      <c r="AE17" s="4"/>
      <c r="AF17" s="4"/>
      <c r="AG17" s="4"/>
      <c r="AH17" s="4"/>
      <c r="AI17" s="4"/>
      <c r="AJ17" s="4"/>
      <c r="AK17" s="4"/>
      <c r="AL17" s="4"/>
      <c r="AM17" s="4"/>
    </row>
    <row r="18" spans="1:39" ht="20.25" customHeight="1">
      <c r="A18" s="772"/>
      <c r="B18" s="770"/>
      <c r="C18" s="814"/>
      <c r="D18" s="27" t="s">
        <v>114</v>
      </c>
      <c r="E18" s="28">
        <v>2022</v>
      </c>
      <c r="F18" s="28">
        <v>2023</v>
      </c>
      <c r="G18" s="28">
        <v>2024</v>
      </c>
      <c r="H18" s="28">
        <v>2025</v>
      </c>
      <c r="I18" s="28">
        <v>2026</v>
      </c>
      <c r="J18" s="1207" t="s">
        <v>101</v>
      </c>
      <c r="K18" s="809"/>
      <c r="L18" s="809"/>
      <c r="M18" s="820"/>
      <c r="N18" s="4"/>
      <c r="O18" s="4"/>
      <c r="P18" s="4"/>
      <c r="Q18" s="2"/>
      <c r="R18" s="2"/>
      <c r="S18" s="2"/>
      <c r="T18" s="2"/>
      <c r="U18" s="2"/>
      <c r="V18" s="2"/>
      <c r="W18" s="2"/>
      <c r="X18" s="2"/>
      <c r="Y18" s="2"/>
      <c r="Z18" s="4"/>
      <c r="AA18" s="4"/>
      <c r="AB18" s="4"/>
      <c r="AC18" s="4"/>
      <c r="AD18" s="4"/>
      <c r="AE18" s="4"/>
      <c r="AF18" s="4"/>
      <c r="AG18" s="4"/>
      <c r="AH18" s="4"/>
      <c r="AI18" s="4"/>
      <c r="AJ18" s="4"/>
      <c r="AK18" s="4"/>
      <c r="AL18" s="4"/>
      <c r="AM18" s="4"/>
    </row>
    <row r="19" spans="1:39" ht="20.25" customHeight="1">
      <c r="A19" s="772"/>
      <c r="B19" s="770"/>
      <c r="C19" s="814"/>
      <c r="D19" s="65" t="s">
        <v>45</v>
      </c>
      <c r="E19" s="352" t="s">
        <v>29</v>
      </c>
      <c r="F19" s="353" t="s">
        <v>29</v>
      </c>
      <c r="G19" s="353" t="s">
        <v>29</v>
      </c>
      <c r="H19" s="354" t="s">
        <v>29</v>
      </c>
      <c r="I19" s="29" t="s">
        <v>29</v>
      </c>
      <c r="J19" s="770"/>
      <c r="K19" s="770"/>
      <c r="L19" s="770"/>
      <c r="M19" s="771"/>
      <c r="N19" s="2"/>
      <c r="O19" s="2"/>
      <c r="P19" s="2"/>
      <c r="Q19" s="2"/>
      <c r="R19" s="2"/>
      <c r="S19" s="2"/>
      <c r="T19" s="2"/>
      <c r="U19" s="2"/>
      <c r="V19" s="2"/>
      <c r="W19" s="2"/>
      <c r="X19" s="2"/>
      <c r="Y19" s="31"/>
      <c r="Z19" s="2"/>
      <c r="AA19" s="2"/>
      <c r="AB19" s="2"/>
      <c r="AC19" s="2"/>
      <c r="AD19" s="2"/>
      <c r="AE19" s="2"/>
      <c r="AF19" s="2"/>
      <c r="AG19" s="2"/>
      <c r="AH19" s="2"/>
      <c r="AI19" s="2"/>
      <c r="AJ19" s="2"/>
      <c r="AK19" s="2"/>
      <c r="AL19" s="2"/>
      <c r="AM19" s="2"/>
    </row>
    <row r="20" spans="1:39" ht="18.75" customHeight="1">
      <c r="A20" s="772"/>
      <c r="B20" s="770"/>
      <c r="C20" s="814"/>
      <c r="D20" s="952"/>
      <c r="E20" s="809"/>
      <c r="F20" s="809"/>
      <c r="G20" s="809"/>
      <c r="H20" s="809"/>
      <c r="I20" s="866"/>
      <c r="J20" s="770"/>
      <c r="K20" s="770"/>
      <c r="L20" s="770"/>
      <c r="M20" s="771"/>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2.75" customHeight="1">
      <c r="A21" s="772"/>
      <c r="B21" s="770"/>
      <c r="C21" s="814"/>
      <c r="D21" s="821"/>
      <c r="E21" s="770"/>
      <c r="F21" s="770"/>
      <c r="G21" s="770"/>
      <c r="H21" s="770"/>
      <c r="I21" s="903"/>
      <c r="J21" s="770"/>
      <c r="K21" s="770"/>
      <c r="L21" s="770"/>
      <c r="M21" s="771"/>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3.5" customHeight="1">
      <c r="A22" s="815"/>
      <c r="B22" s="816"/>
      <c r="C22" s="817"/>
      <c r="D22" s="822"/>
      <c r="E22" s="816"/>
      <c r="F22" s="816"/>
      <c r="G22" s="816"/>
      <c r="H22" s="816"/>
      <c r="I22" s="904"/>
      <c r="J22" s="355"/>
      <c r="K22" s="355"/>
      <c r="L22" s="355"/>
      <c r="M22" s="356"/>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33" customHeight="1">
      <c r="A25" s="872" t="s">
        <v>427</v>
      </c>
      <c r="B25" s="784"/>
      <c r="C25" s="784"/>
      <c r="D25" s="784"/>
      <c r="E25" s="784"/>
      <c r="F25" s="784"/>
      <c r="G25" s="784"/>
      <c r="H25" s="784"/>
      <c r="I25" s="784"/>
      <c r="J25" s="784"/>
      <c r="K25" s="784"/>
      <c r="L25" s="784"/>
      <c r="M25" s="787"/>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70.5" customHeight="1">
      <c r="A26" s="803" t="s">
        <v>48</v>
      </c>
      <c r="B26" s="777"/>
      <c r="C26" s="797"/>
      <c r="D26" s="889" t="s">
        <v>428</v>
      </c>
      <c r="E26" s="777"/>
      <c r="F26" s="777"/>
      <c r="G26" s="777"/>
      <c r="H26" s="777"/>
      <c r="I26" s="777"/>
      <c r="J26" s="777"/>
      <c r="K26" s="777"/>
      <c r="L26" s="777"/>
      <c r="M26" s="778"/>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65.25" customHeight="1">
      <c r="A27" s="803" t="s">
        <v>50</v>
      </c>
      <c r="B27" s="777"/>
      <c r="C27" s="797"/>
      <c r="D27" s="824" t="s">
        <v>118</v>
      </c>
      <c r="E27" s="809"/>
      <c r="F27" s="809"/>
      <c r="G27" s="809"/>
      <c r="H27" s="809"/>
      <c r="I27" s="809"/>
      <c r="J27" s="810"/>
      <c r="K27" s="32" t="s">
        <v>52</v>
      </c>
      <c r="L27" s="824" t="s">
        <v>118</v>
      </c>
      <c r="M27" s="820"/>
      <c r="N27" s="4"/>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39"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39" ht="33.75" customHeight="1">
      <c r="A29" s="815"/>
      <c r="B29" s="816"/>
      <c r="C29" s="817"/>
      <c r="D29" s="850" t="s">
        <v>429</v>
      </c>
      <c r="E29" s="766"/>
      <c r="F29" s="789"/>
      <c r="G29" s="851" t="s">
        <v>430</v>
      </c>
      <c r="H29" s="766"/>
      <c r="I29" s="766"/>
      <c r="J29" s="766"/>
      <c r="K29" s="789"/>
      <c r="L29" s="852" t="s">
        <v>120</v>
      </c>
      <c r="M29" s="767"/>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c r="AA31" s="4"/>
      <c r="AB31" s="4"/>
      <c r="AC31" s="4"/>
      <c r="AD31" s="4"/>
      <c r="AE31" s="4"/>
      <c r="AF31" s="4"/>
      <c r="AG31" s="4"/>
      <c r="AH31" s="4"/>
      <c r="AI31" s="4"/>
      <c r="AJ31" s="4"/>
      <c r="AK31" s="4"/>
      <c r="AL31" s="4"/>
      <c r="AM31" s="4"/>
    </row>
    <row r="32" spans="1:39"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90.75" customHeight="1">
      <c r="A33" s="68" t="s">
        <v>121</v>
      </c>
      <c r="B33" s="69" t="s">
        <v>122</v>
      </c>
      <c r="C33" s="70" t="s">
        <v>431</v>
      </c>
      <c r="D33" s="70" t="s">
        <v>432</v>
      </c>
      <c r="E33" s="70" t="s">
        <v>67</v>
      </c>
      <c r="F33" s="71" t="s">
        <v>68</v>
      </c>
      <c r="G33" s="827"/>
      <c r="H33" s="774"/>
      <c r="I33" s="774"/>
      <c r="J33" s="774"/>
      <c r="K33" s="774"/>
      <c r="L33" s="774"/>
      <c r="M33" s="775"/>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row>
    <row r="34" spans="1:39" ht="47.25" customHeight="1">
      <c r="A34" s="39" t="s">
        <v>433</v>
      </c>
      <c r="B34" s="40">
        <v>1</v>
      </c>
      <c r="C34" s="344">
        <v>22</v>
      </c>
      <c r="D34" s="43">
        <v>22</v>
      </c>
      <c r="E34" s="43" t="s">
        <v>29</v>
      </c>
      <c r="F34" s="44">
        <f t="shared" ref="F34:F35" si="0">C34/D34</f>
        <v>1</v>
      </c>
      <c r="G34" s="854"/>
      <c r="H34" s="809"/>
      <c r="I34" s="809"/>
      <c r="J34" s="809"/>
      <c r="K34" s="809"/>
      <c r="L34" s="809"/>
      <c r="M34" s="820"/>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47.25" customHeight="1">
      <c r="A35" s="39" t="s">
        <v>420</v>
      </c>
      <c r="B35" s="40">
        <v>1</v>
      </c>
      <c r="C35" s="344">
        <v>0</v>
      </c>
      <c r="D35" s="43">
        <v>16</v>
      </c>
      <c r="E35" s="43" t="s">
        <v>29</v>
      </c>
      <c r="F35" s="44">
        <f t="shared" si="0"/>
        <v>0</v>
      </c>
      <c r="G35" s="770"/>
      <c r="H35" s="770"/>
      <c r="I35" s="770"/>
      <c r="J35" s="770"/>
      <c r="K35" s="770"/>
      <c r="L35" s="770"/>
      <c r="M35" s="771"/>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37.5" customHeight="1">
      <c r="A36" s="45" t="s">
        <v>73</v>
      </c>
      <c r="B36" s="46">
        <f>AVERAGE(B34:B35)</f>
        <v>1</v>
      </c>
      <c r="C36" s="49">
        <f t="shared" ref="C36:D36" si="1">SUM(C34:C35)</f>
        <v>22</v>
      </c>
      <c r="D36" s="49">
        <f t="shared" si="1"/>
        <v>38</v>
      </c>
      <c r="E36" s="49"/>
      <c r="F36" s="75">
        <f>AVERAGE(F34:F35)</f>
        <v>0.5</v>
      </c>
      <c r="G36" s="770"/>
      <c r="H36" s="770"/>
      <c r="I36" s="770"/>
      <c r="J36" s="770"/>
      <c r="K36" s="770"/>
      <c r="L36" s="770"/>
      <c r="M36" s="771"/>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9" customHeight="1">
      <c r="A37" s="51"/>
      <c r="B37" s="2"/>
      <c r="C37" s="2"/>
      <c r="D37" s="2"/>
      <c r="E37" s="2"/>
      <c r="F37" s="2"/>
      <c r="G37" s="774"/>
      <c r="H37" s="774"/>
      <c r="I37" s="774"/>
      <c r="J37" s="774"/>
      <c r="K37" s="774"/>
      <c r="L37" s="774"/>
      <c r="M37" s="775"/>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36" customHeight="1">
      <c r="A38" s="855" t="s">
        <v>74</v>
      </c>
      <c r="B38" s="777"/>
      <c r="C38" s="777"/>
      <c r="D38" s="777"/>
      <c r="E38" s="777"/>
      <c r="F38" s="777"/>
      <c r="G38" s="777"/>
      <c r="H38" s="777"/>
      <c r="I38" s="777"/>
      <c r="J38" s="777"/>
      <c r="K38" s="777"/>
      <c r="L38" s="777"/>
      <c r="M38" s="778"/>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203.25" customHeight="1">
      <c r="A39" s="856" t="s">
        <v>434</v>
      </c>
      <c r="B39" s="809"/>
      <c r="C39" s="809"/>
      <c r="D39" s="809"/>
      <c r="E39" s="809"/>
      <c r="F39" s="809"/>
      <c r="G39" s="809"/>
      <c r="H39" s="809"/>
      <c r="I39" s="809"/>
      <c r="J39" s="809"/>
      <c r="K39" s="809"/>
      <c r="L39" s="809"/>
      <c r="M39" s="820"/>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31.5" customHeight="1">
      <c r="A40" s="864" t="s">
        <v>76</v>
      </c>
      <c r="B40" s="809"/>
      <c r="C40" s="810"/>
      <c r="D40" s="890" t="s">
        <v>435</v>
      </c>
      <c r="E40" s="809"/>
      <c r="F40" s="810"/>
      <c r="G40" s="853" t="s">
        <v>78</v>
      </c>
      <c r="H40" s="809"/>
      <c r="I40" s="809"/>
      <c r="J40" s="810"/>
      <c r="K40" s="857" t="s">
        <v>79</v>
      </c>
      <c r="L40" s="891" t="s">
        <v>436</v>
      </c>
      <c r="M40" s="820"/>
      <c r="N40" s="53"/>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row>
    <row r="41" spans="1:39" ht="31.5" customHeight="1">
      <c r="A41" s="773"/>
      <c r="B41" s="774"/>
      <c r="C41" s="811"/>
      <c r="D41" s="836"/>
      <c r="E41" s="774"/>
      <c r="F41" s="811"/>
      <c r="G41" s="836"/>
      <c r="H41" s="774"/>
      <c r="I41" s="774"/>
      <c r="J41" s="811"/>
      <c r="K41" s="858"/>
      <c r="L41" s="836"/>
      <c r="M41" s="775"/>
      <c r="N41" s="53"/>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row>
    <row r="42" spans="1:39" ht="57" customHeight="1">
      <c r="A42" s="892" t="s">
        <v>81</v>
      </c>
      <c r="B42" s="777"/>
      <c r="C42" s="802"/>
      <c r="D42" s="805" t="s">
        <v>437</v>
      </c>
      <c r="E42" s="777"/>
      <c r="F42" s="777"/>
      <c r="G42" s="777"/>
      <c r="H42" s="777"/>
      <c r="I42" s="777"/>
      <c r="J42" s="797"/>
      <c r="K42" s="326" t="s">
        <v>83</v>
      </c>
      <c r="L42" s="805" t="s">
        <v>438</v>
      </c>
      <c r="M42" s="778"/>
      <c r="N42" s="53"/>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row>
    <row r="43" spans="1:39" ht="57.75" customHeight="1">
      <c r="A43" s="876" t="s">
        <v>85</v>
      </c>
      <c r="B43" s="766"/>
      <c r="C43" s="877"/>
      <c r="D43" s="768" t="s">
        <v>439</v>
      </c>
      <c r="E43" s="766"/>
      <c r="F43" s="766"/>
      <c r="G43" s="766"/>
      <c r="H43" s="766"/>
      <c r="I43" s="766"/>
      <c r="J43" s="789"/>
      <c r="K43" s="327" t="s">
        <v>86</v>
      </c>
      <c r="L43" s="1204">
        <v>45915</v>
      </c>
      <c r="M43" s="767"/>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35.25" customHeight="1">
      <c r="A44" s="779" t="s">
        <v>191</v>
      </c>
      <c r="B44" s="766"/>
      <c r="C44" s="766"/>
      <c r="D44" s="766"/>
      <c r="E44" s="766"/>
      <c r="F44" s="766"/>
      <c r="G44" s="766"/>
      <c r="H44" s="766"/>
      <c r="I44" s="766"/>
      <c r="J44" s="766"/>
      <c r="K44" s="766"/>
      <c r="L44" s="766"/>
      <c r="M44" s="767"/>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ht="30.75" customHeight="1">
      <c r="A45" s="863" t="s">
        <v>88</v>
      </c>
      <c r="B45" s="777"/>
      <c r="C45" s="777"/>
      <c r="D45" s="777"/>
      <c r="E45" s="777"/>
      <c r="F45" s="777"/>
      <c r="G45" s="777"/>
      <c r="H45" s="777"/>
      <c r="I45" s="777"/>
      <c r="J45" s="777"/>
      <c r="K45" s="777"/>
      <c r="L45" s="777"/>
      <c r="M45" s="778"/>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75" customHeight="1">
      <c r="A46" s="860" t="s">
        <v>89</v>
      </c>
      <c r="B46" s="777"/>
      <c r="C46" s="797"/>
      <c r="D46" s="861" t="s">
        <v>90</v>
      </c>
      <c r="E46" s="777"/>
      <c r="F46" s="797"/>
      <c r="G46" s="861" t="s">
        <v>91</v>
      </c>
      <c r="H46" s="777"/>
      <c r="I46" s="777"/>
      <c r="J46" s="797"/>
      <c r="K46" s="57" t="s">
        <v>192</v>
      </c>
      <c r="L46" s="861" t="s">
        <v>91</v>
      </c>
      <c r="M46" s="778"/>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48" customHeight="1">
      <c r="A47" s="961" t="s">
        <v>93</v>
      </c>
      <c r="B47" s="777"/>
      <c r="C47" s="797"/>
      <c r="D47" s="829" t="s">
        <v>94</v>
      </c>
      <c r="E47" s="777"/>
      <c r="F47" s="797"/>
      <c r="G47" s="830" t="s">
        <v>129</v>
      </c>
      <c r="H47" s="777"/>
      <c r="I47" s="777"/>
      <c r="J47" s="797"/>
      <c r="K47" s="58"/>
      <c r="L47" s="828"/>
      <c r="M47" s="778"/>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78" customHeight="1">
      <c r="A48" s="961" t="s">
        <v>96</v>
      </c>
      <c r="B48" s="777"/>
      <c r="C48" s="797"/>
      <c r="D48" s="829" t="s">
        <v>94</v>
      </c>
      <c r="E48" s="777"/>
      <c r="F48" s="797"/>
      <c r="G48" s="831" t="s">
        <v>97</v>
      </c>
      <c r="H48" s="777"/>
      <c r="I48" s="777"/>
      <c r="J48" s="797"/>
      <c r="K48" s="59"/>
      <c r="L48" s="828"/>
      <c r="M48" s="778"/>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49.5" customHeight="1">
      <c r="A49" s="961" t="s">
        <v>98</v>
      </c>
      <c r="B49" s="777"/>
      <c r="C49" s="797"/>
      <c r="D49" s="829" t="s">
        <v>94</v>
      </c>
      <c r="E49" s="777"/>
      <c r="F49" s="797"/>
      <c r="G49" s="831" t="s">
        <v>99</v>
      </c>
      <c r="H49" s="777"/>
      <c r="I49" s="777"/>
      <c r="J49" s="797"/>
      <c r="K49" s="58"/>
      <c r="L49" s="828"/>
      <c r="M49" s="778"/>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36" customHeight="1">
      <c r="A50" s="961" t="s">
        <v>100</v>
      </c>
      <c r="B50" s="777"/>
      <c r="C50" s="797"/>
      <c r="D50" s="829" t="s">
        <v>101</v>
      </c>
      <c r="E50" s="777"/>
      <c r="F50" s="797"/>
      <c r="G50" s="832" t="s">
        <v>102</v>
      </c>
      <c r="H50" s="777"/>
      <c r="I50" s="777"/>
      <c r="J50" s="797"/>
      <c r="K50" s="58"/>
      <c r="L50" s="828"/>
      <c r="M50" s="778"/>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75" customHeight="1">
      <c r="A51" s="879" t="s">
        <v>103</v>
      </c>
      <c r="B51" s="809"/>
      <c r="C51" s="810"/>
      <c r="D51" s="883" t="s">
        <v>77</v>
      </c>
      <c r="E51" s="809"/>
      <c r="F51" s="809"/>
      <c r="G51" s="809"/>
      <c r="H51" s="809"/>
      <c r="I51" s="809"/>
      <c r="J51" s="810"/>
      <c r="K51" s="887"/>
      <c r="L51" s="888"/>
      <c r="M51" s="820"/>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75" customHeight="1">
      <c r="A52" s="821"/>
      <c r="B52" s="770"/>
      <c r="C52" s="814"/>
      <c r="D52" s="821"/>
      <c r="E52" s="770"/>
      <c r="F52" s="770"/>
      <c r="G52" s="770"/>
      <c r="H52" s="770"/>
      <c r="I52" s="770"/>
      <c r="J52" s="814"/>
      <c r="K52" s="839"/>
      <c r="L52" s="821"/>
      <c r="M52" s="771"/>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ht="15.75" customHeight="1">
      <c r="A53" s="821"/>
      <c r="B53" s="770"/>
      <c r="C53" s="814"/>
      <c r="D53" s="821"/>
      <c r="E53" s="770"/>
      <c r="F53" s="770"/>
      <c r="G53" s="770"/>
      <c r="H53" s="770"/>
      <c r="I53" s="770"/>
      <c r="J53" s="814"/>
      <c r="K53" s="839"/>
      <c r="L53" s="821"/>
      <c r="M53" s="771"/>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ht="26.25" customHeight="1">
      <c r="A54" s="836"/>
      <c r="B54" s="774"/>
      <c r="C54" s="811"/>
      <c r="D54" s="884"/>
      <c r="E54" s="885"/>
      <c r="F54" s="885"/>
      <c r="G54" s="885"/>
      <c r="H54" s="885"/>
      <c r="I54" s="885"/>
      <c r="J54" s="886"/>
      <c r="K54" s="839"/>
      <c r="L54" s="821"/>
      <c r="M54" s="771"/>
      <c r="N54" s="2"/>
      <c r="O54" s="2"/>
      <c r="P54" s="2"/>
      <c r="Q54" s="2"/>
      <c r="R54" s="2"/>
      <c r="S54" s="2"/>
      <c r="T54" s="2"/>
      <c r="U54" s="2"/>
      <c r="V54" s="2"/>
      <c r="W54" s="2"/>
      <c r="X54" s="2"/>
      <c r="Y54" s="2"/>
      <c r="Z54" s="2"/>
      <c r="AA54" s="2"/>
      <c r="AB54" s="2"/>
      <c r="AC54" s="2"/>
      <c r="AD54" s="2"/>
      <c r="AE54" s="2"/>
      <c r="AF54" s="2"/>
      <c r="AG54" s="2"/>
      <c r="AH54" s="2"/>
      <c r="AI54" s="2"/>
      <c r="AJ54" s="2"/>
      <c r="AK54" s="2"/>
      <c r="AL54" s="2"/>
      <c r="AM54" s="52"/>
    </row>
    <row r="55" spans="1:39" ht="48.75" customHeight="1">
      <c r="A55" s="880" t="s">
        <v>133</v>
      </c>
      <c r="B55" s="777"/>
      <c r="C55" s="802"/>
      <c r="D55" s="962" t="s">
        <v>134</v>
      </c>
      <c r="E55" s="777"/>
      <c r="F55" s="777"/>
      <c r="G55" s="777"/>
      <c r="H55" s="777"/>
      <c r="I55" s="777"/>
      <c r="J55" s="797"/>
      <c r="K55" s="882"/>
      <c r="L55" s="777"/>
      <c r="M55" s="797"/>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ht="12.75" customHeight="1">
      <c r="A70" s="156" t="s">
        <v>147</v>
      </c>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ht="12.75" customHeight="1">
      <c r="A71" s="156" t="s">
        <v>172</v>
      </c>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row>
    <row r="72" spans="1:39"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row>
    <row r="73" spans="1:39" ht="12.75" customHeight="1">
      <c r="A73" s="156" t="s">
        <v>142</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row>
    <row r="74" spans="1:39"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row>
    <row r="75" spans="1:39"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row>
    <row r="76" spans="1:39"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row>
    <row r="77" spans="1:39"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row>
    <row r="78" spans="1:39" ht="12.75" customHeight="1">
      <c r="A78" s="80" t="s">
        <v>94</v>
      </c>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row>
    <row r="79" spans="1:39" ht="12.75" customHeight="1">
      <c r="A79" s="80" t="s">
        <v>135</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row>
    <row r="80" spans="1:39" ht="12.75" customHeight="1">
      <c r="A80" s="80" t="s">
        <v>101</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row>
    <row r="81" spans="1:39" ht="12.75" customHeight="1">
      <c r="A81" s="80" t="s">
        <v>136</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row>
    <row r="82" spans="1:39"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row>
    <row r="83" spans="1:39"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row>
    <row r="84" spans="1:39"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row>
    <row r="85" spans="1:39"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row>
    <row r="86" spans="1:39"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row>
    <row r="87" spans="1:39"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row>
    <row r="88" spans="1:39"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row>
    <row r="89" spans="1:3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row>
    <row r="90" spans="1:39"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row>
    <row r="91" spans="1:39"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row>
    <row r="92" spans="1:39"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row>
    <row r="93" spans="1:39"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row>
    <row r="94" spans="1:39"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row>
    <row r="95" spans="1:39"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row>
    <row r="96" spans="1:39"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row>
    <row r="97" spans="1:39"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row>
    <row r="99" spans="1:3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row>
    <row r="100" spans="1:39"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row>
    <row r="101" spans="1:39"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row>
    <row r="102" spans="1:39"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row>
    <row r="103" spans="1:39"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row>
    <row r="104" spans="1:39"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row>
    <row r="105" spans="1:39"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row>
    <row r="106" spans="1:39"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row>
    <row r="107" spans="1:39"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row>
    <row r="108" spans="1:39"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row>
    <row r="109" spans="1:3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row>
    <row r="110" spans="1:39"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row>
    <row r="111" spans="1:39"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row>
    <row r="112" spans="1:39"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row>
    <row r="113" spans="1:39"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row>
    <row r="114" spans="1:39"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row>
    <row r="115" spans="1:39"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row>
    <row r="116" spans="1:39"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row>
    <row r="117" spans="1:39"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row>
    <row r="118" spans="1:39"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row>
    <row r="119" spans="1:3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row>
    <row r="120" spans="1:39"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row>
    <row r="121" spans="1:39"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row>
    <row r="122" spans="1:39"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row>
    <row r="123" spans="1:39"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row>
    <row r="124" spans="1:39"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row>
    <row r="125" spans="1:39"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row>
    <row r="126" spans="1:39"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row>
    <row r="127" spans="1:39"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row>
    <row r="128" spans="1:39"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row>
    <row r="129" spans="1:3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row>
    <row r="130" spans="1:39"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row>
    <row r="131" spans="1:39"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row>
    <row r="132" spans="1:39"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row>
    <row r="133" spans="1:39"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row>
    <row r="134" spans="1:39"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row>
    <row r="135" spans="1:39"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row>
    <row r="136" spans="1:39"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row>
    <row r="137" spans="1:39"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row>
    <row r="138" spans="1:39"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row>
    <row r="139" spans="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row>
    <row r="140" spans="1:39"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row>
    <row r="141" spans="1:39"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row>
    <row r="142" spans="1:39"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row>
    <row r="143" spans="1:39"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row>
    <row r="144" spans="1:39"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row>
    <row r="145" spans="1:39"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row>
    <row r="146" spans="1:39"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row>
    <row r="147" spans="1:39"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row>
    <row r="148" spans="1:39"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row>
    <row r="149" spans="1:3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row>
    <row r="150" spans="1:39"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row>
    <row r="151" spans="1:39"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row>
    <row r="152" spans="1:39"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row>
    <row r="153" spans="1:39"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row>
    <row r="154" spans="1:39"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row>
    <row r="155" spans="1:39"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row>
    <row r="156" spans="1:39"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row>
    <row r="157" spans="1:39"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row>
    <row r="158" spans="1:39"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row>
    <row r="159" spans="1:3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row>
    <row r="160" spans="1:39"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row>
    <row r="161" spans="1:39"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row>
    <row r="162" spans="1:39"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row>
    <row r="163" spans="1:39"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row>
    <row r="164" spans="1:39"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row>
    <row r="165" spans="1:39"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row>
    <row r="166" spans="1:39"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row>
    <row r="167" spans="1:39"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row>
    <row r="168" spans="1:39"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row>
    <row r="169" spans="1:3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row>
    <row r="170" spans="1:39"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row>
    <row r="171" spans="1:39"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row>
    <row r="172" spans="1:39"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row>
    <row r="173" spans="1:39"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row>
    <row r="174" spans="1:39"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row>
    <row r="175" spans="1:39"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row>
    <row r="176" spans="1:39"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row>
    <row r="177" spans="1:39"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row>
    <row r="178" spans="1:39"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row>
    <row r="179" spans="1:3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row>
    <row r="180" spans="1:39"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row>
    <row r="181" spans="1:39"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row>
    <row r="182" spans="1:39"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row>
    <row r="183" spans="1:39"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row>
    <row r="184" spans="1:39"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row>
    <row r="185" spans="1:39"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row>
    <row r="186" spans="1:39"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row>
    <row r="187" spans="1:39"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row>
    <row r="188" spans="1:39"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row>
    <row r="189" spans="1:3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row>
    <row r="190" spans="1:39"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row>
    <row r="191" spans="1:39"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row>
    <row r="192" spans="1:39"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row>
    <row r="193" spans="1:39"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row>
    <row r="194" spans="1:39"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row>
    <row r="195" spans="1:39"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row>
    <row r="196" spans="1:39"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row>
    <row r="197" spans="1:39"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row>
    <row r="199" spans="1:3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row>
    <row r="200" spans="1:39"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row>
    <row r="201" spans="1:39"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row>
    <row r="202" spans="1:39"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row>
    <row r="203" spans="1:39"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row>
    <row r="204" spans="1:39"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row>
    <row r="205" spans="1:39"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row>
    <row r="206" spans="1:39"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row>
    <row r="207" spans="1:39"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row>
    <row r="208" spans="1:39"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row>
    <row r="209" spans="1:3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row>
    <row r="210" spans="1:39"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row>
    <row r="211" spans="1:39"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row>
    <row r="212" spans="1:39"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row>
    <row r="213" spans="1:39"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row>
    <row r="214" spans="1:39"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row>
    <row r="215" spans="1:39"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row>
    <row r="216" spans="1:39"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row>
    <row r="217" spans="1:39"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row>
    <row r="218" spans="1:39"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row>
    <row r="219" spans="1:3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row>
    <row r="220" spans="1:39"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row>
    <row r="221" spans="1:39"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row>
    <row r="222" spans="1:39"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row>
    <row r="223" spans="1:39"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row>
    <row r="224" spans="1:39"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row>
    <row r="225" spans="1:39"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row>
    <row r="226" spans="1:39"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row>
    <row r="227" spans="1:39"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row>
    <row r="228" spans="1:39"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row>
    <row r="229" spans="1:3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row>
    <row r="230" spans="1:39"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row>
    <row r="231" spans="1:39"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row>
    <row r="232" spans="1:39"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row>
    <row r="233" spans="1:39"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row>
    <row r="234" spans="1:39"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row>
    <row r="235" spans="1:39"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row>
    <row r="236" spans="1:39"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row>
    <row r="237" spans="1:39"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row>
    <row r="238" spans="1:39"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row>
    <row r="239" spans="1: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row>
    <row r="240" spans="1:39"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row>
    <row r="241" spans="1:39"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row>
    <row r="242" spans="1:39"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row>
    <row r="243" spans="1:39"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row>
    <row r="244" spans="1:39"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row>
    <row r="245" spans="1:39"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row>
    <row r="246" spans="1:39"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row>
    <row r="247" spans="1:39"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row>
    <row r="248" spans="1:39"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row>
    <row r="249" spans="1:3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row>
    <row r="250" spans="1:39"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row>
    <row r="251" spans="1:39"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row>
    <row r="252" spans="1:39"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row>
    <row r="253" spans="1:39"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row>
    <row r="254" spans="1:39"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row>
    <row r="255" spans="1:39"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row>
    <row r="256" spans="1:3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L48:M48"/>
    <mergeCell ref="L49:M49"/>
    <mergeCell ref="A42:C42"/>
    <mergeCell ref="D42:J42"/>
    <mergeCell ref="L42:M42"/>
    <mergeCell ref="D43:J43"/>
    <mergeCell ref="L43:M43"/>
    <mergeCell ref="D40:F41"/>
    <mergeCell ref="G40:J41"/>
    <mergeCell ref="K40:K41"/>
    <mergeCell ref="L40:M41"/>
    <mergeCell ref="A31:M31"/>
    <mergeCell ref="A32:F32"/>
    <mergeCell ref="G32:M33"/>
    <mergeCell ref="G34:M37"/>
    <mergeCell ref="A38:M38"/>
    <mergeCell ref="A39:M39"/>
    <mergeCell ref="A40:C41"/>
    <mergeCell ref="K55:M55"/>
    <mergeCell ref="A49:C49"/>
    <mergeCell ref="D49:F49"/>
    <mergeCell ref="A50:C50"/>
    <mergeCell ref="D50:F50"/>
    <mergeCell ref="D51:J54"/>
    <mergeCell ref="K51:K54"/>
    <mergeCell ref="L51:M54"/>
    <mergeCell ref="G49:J49"/>
    <mergeCell ref="G50:J50"/>
    <mergeCell ref="L50:M50"/>
    <mergeCell ref="A48:C48"/>
    <mergeCell ref="D48:F48"/>
    <mergeCell ref="A51:C54"/>
    <mergeCell ref="A55:C55"/>
    <mergeCell ref="D55:J55"/>
    <mergeCell ref="G48:J48"/>
    <mergeCell ref="A43:C43"/>
    <mergeCell ref="A46:C46"/>
    <mergeCell ref="D46:F46"/>
    <mergeCell ref="A47:C47"/>
    <mergeCell ref="D47:F47"/>
    <mergeCell ref="A44:M44"/>
    <mergeCell ref="A45:M45"/>
    <mergeCell ref="G46:J46"/>
    <mergeCell ref="L46:M46"/>
    <mergeCell ref="G47:J47"/>
    <mergeCell ref="L47:M4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J18:M21"/>
    <mergeCell ref="D20:I22"/>
  </mergeCells>
  <dataValidations count="7">
    <dataValidation type="list" allowBlank="1" showInputMessage="1" showErrorMessage="1" prompt=" - " sqref="D47:D50" xr:uid="{00000000-0002-0000-1000-000000000000}">
      <formula1>$A$80:$A$83</formula1>
    </dataValidation>
    <dataValidation type="list" allowBlank="1" showInputMessage="1" showErrorMessage="1" prompt=" - " sqref="D8" xr:uid="{00000000-0002-0000-1000-000001000000}">
      <formula1>$A$133:$A$135</formula1>
    </dataValidation>
    <dataValidation type="list" allowBlank="1" showInputMessage="1" showErrorMessage="1" prompt=" - " sqref="L8" xr:uid="{00000000-0002-0000-1000-000002000000}">
      <formula1>$B$115:$B$127</formula1>
    </dataValidation>
    <dataValidation type="list" allowBlank="1" showInputMessage="1" showErrorMessage="1" prompt=" - " sqref="D13" xr:uid="{00000000-0002-0000-1000-000003000000}">
      <formula1>$A$119:$A$126</formula1>
    </dataValidation>
    <dataValidation type="list" allowBlank="1" showInputMessage="1" showErrorMessage="1" prompt=" - " sqref="D7" xr:uid="{00000000-0002-0000-1000-000004000000}">
      <formula1>$A$143:$A$147</formula1>
    </dataValidation>
    <dataValidation type="list" allowBlank="1" showInputMessage="1" showErrorMessage="1" prompt=" - " sqref="D12" xr:uid="{00000000-0002-0000-1000-000005000000}">
      <formula1>$A$108:$A$113</formula1>
    </dataValidation>
    <dataValidation type="list" allowBlank="1" showErrorMessage="1" sqref="K47" xr:uid="{00000000-0002-0000-1000-000006000000}">
      <formula1>$A$80:$A$83</formula1>
    </dataValidation>
  </dataValidations>
  <pageMargins left="0.7" right="0.7" top="0.75" bottom="0.75" header="0" footer="0"/>
  <pageSetup orientation="landscape"/>
  <headerFooter>
    <oddFooter>&amp;LV5-20-05-2022</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00"/>
  </sheetPr>
  <dimension ref="A1:Z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39.42578125" customWidth="1"/>
    <col min="15" max="17" width="10.7109375" hidden="1" customWidth="1"/>
    <col min="18" max="18" width="21.28515625" customWidth="1"/>
    <col min="19" max="19" width="13.7109375" customWidth="1"/>
    <col min="20" max="20" width="14.5703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c r="A1" s="357"/>
      <c r="B1" s="2"/>
      <c r="C1" s="2"/>
      <c r="D1" s="2"/>
      <c r="E1" s="2"/>
      <c r="F1" s="2"/>
      <c r="G1" s="2"/>
      <c r="H1" s="2"/>
      <c r="I1" s="2"/>
      <c r="J1" s="2"/>
      <c r="K1" s="2"/>
      <c r="L1" s="2"/>
      <c r="M1" s="358"/>
      <c r="N1" s="2"/>
      <c r="O1" s="2"/>
      <c r="P1" s="2"/>
      <c r="Q1" s="2"/>
      <c r="R1" s="2"/>
      <c r="S1" s="2"/>
      <c r="T1" s="2"/>
      <c r="U1" s="2"/>
      <c r="V1" s="2"/>
      <c r="W1" s="2"/>
      <c r="X1" s="2"/>
      <c r="Y1" s="2"/>
      <c r="Z1" s="2"/>
    </row>
    <row r="2" spans="1:26" ht="23.25" customHeight="1">
      <c r="A2" s="357"/>
      <c r="B2" s="2"/>
      <c r="C2" s="2"/>
      <c r="D2" s="2"/>
      <c r="E2" s="2"/>
      <c r="F2" s="2"/>
      <c r="G2" s="2"/>
      <c r="H2" s="2"/>
      <c r="I2" s="2"/>
      <c r="J2" s="2"/>
      <c r="K2" s="2"/>
      <c r="L2" s="2"/>
      <c r="M2" s="358"/>
      <c r="N2" s="2"/>
      <c r="O2" s="2"/>
      <c r="P2" s="2"/>
      <c r="Q2" s="2"/>
      <c r="R2" s="2"/>
      <c r="S2" s="2"/>
      <c r="T2" s="2"/>
      <c r="U2" s="2"/>
      <c r="V2" s="2"/>
      <c r="W2" s="2"/>
      <c r="X2" s="2"/>
      <c r="Y2" s="2"/>
      <c r="Z2" s="2"/>
    </row>
    <row r="3" spans="1:26" ht="23.25" customHeight="1">
      <c r="A3" s="359"/>
      <c r="B3" s="360"/>
      <c r="C3" s="360"/>
      <c r="D3" s="360"/>
      <c r="E3" s="360"/>
      <c r="F3" s="360"/>
      <c r="G3" s="360"/>
      <c r="H3" s="360"/>
      <c r="I3" s="360"/>
      <c r="J3" s="360"/>
      <c r="K3" s="360"/>
      <c r="L3" s="360"/>
      <c r="M3" s="361"/>
      <c r="N3" s="2"/>
      <c r="O3" s="2"/>
      <c r="P3" s="2"/>
      <c r="Q3" s="2"/>
      <c r="R3" s="2"/>
      <c r="S3" s="2"/>
      <c r="T3" s="2"/>
      <c r="U3" s="2"/>
      <c r="V3" s="2"/>
      <c r="W3" s="2"/>
      <c r="X3" s="2"/>
      <c r="Y3" s="2"/>
      <c r="Z3" s="2"/>
    </row>
    <row r="4" spans="1:26" ht="3.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1208"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333</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334</v>
      </c>
      <c r="B7" s="784"/>
      <c r="C7" s="785"/>
      <c r="D7" s="786" t="s">
        <v>213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768" t="s">
        <v>205</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440</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798" t="s">
        <v>441</v>
      </c>
      <c r="E11" s="784"/>
      <c r="F11" s="784"/>
      <c r="G11" s="784"/>
      <c r="H11" s="784"/>
      <c r="I11" s="784"/>
      <c r="J11" s="784"/>
      <c r="K11" s="784"/>
      <c r="L11" s="784"/>
      <c r="M11" s="787"/>
      <c r="N11" s="4"/>
      <c r="O11" s="4"/>
      <c r="P11" s="4"/>
      <c r="Q11" s="2"/>
      <c r="R11" s="799" t="s">
        <v>442</v>
      </c>
      <c r="S11" s="5" t="s">
        <v>13</v>
      </c>
      <c r="T11" s="801" t="s">
        <v>14</v>
      </c>
      <c r="U11" s="777"/>
      <c r="V11" s="777"/>
      <c r="W11" s="777"/>
      <c r="X11" s="802"/>
      <c r="Y11" s="6" t="s">
        <v>15</v>
      </c>
      <c r="Z11" s="362"/>
    </row>
    <row r="12" spans="1:26" ht="36.75" customHeight="1">
      <c r="A12" s="803" t="s">
        <v>336</v>
      </c>
      <c r="B12" s="777"/>
      <c r="C12" s="797"/>
      <c r="D12" s="1209" t="s">
        <v>195</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362"/>
    </row>
    <row r="13" spans="1:26" ht="50.25" customHeight="1">
      <c r="A13" s="803" t="s">
        <v>24</v>
      </c>
      <c r="B13" s="777"/>
      <c r="C13" s="797"/>
      <c r="D13" s="940" t="s">
        <v>21</v>
      </c>
      <c r="E13" s="777"/>
      <c r="F13" s="777"/>
      <c r="G13" s="777"/>
      <c r="H13" s="777"/>
      <c r="I13" s="777"/>
      <c r="J13" s="797"/>
      <c r="K13" s="11" t="s">
        <v>25</v>
      </c>
      <c r="L13" s="1056" t="s">
        <v>443</v>
      </c>
      <c r="M13" s="778"/>
      <c r="N13" s="4"/>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63" t="s">
        <v>110</v>
      </c>
      <c r="L14" s="873" t="s">
        <v>111</v>
      </c>
      <c r="M14" s="778"/>
      <c r="N14" s="4"/>
      <c r="O14" s="4"/>
      <c r="P14" s="4"/>
      <c r="Q14" s="4"/>
      <c r="R14" s="17" t="s">
        <v>32</v>
      </c>
      <c r="S14" s="16"/>
      <c r="T14" s="18"/>
      <c r="U14" s="19" t="s">
        <v>28</v>
      </c>
      <c r="V14" s="16"/>
      <c r="W14" s="16"/>
      <c r="X14" s="16"/>
      <c r="Y14" s="17" t="s">
        <v>29</v>
      </c>
      <c r="Z14" s="363"/>
    </row>
    <row r="15" spans="1:26" ht="24.75" customHeight="1">
      <c r="A15" s="808" t="s">
        <v>444</v>
      </c>
      <c r="B15" s="809"/>
      <c r="C15" s="810"/>
      <c r="D15" s="1059"/>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363"/>
    </row>
    <row r="16" spans="1:26" ht="36.75" customHeight="1">
      <c r="A16" s="773"/>
      <c r="B16" s="774"/>
      <c r="C16" s="811"/>
      <c r="D16" s="968" t="s">
        <v>35</v>
      </c>
      <c r="E16" s="777"/>
      <c r="F16" s="797"/>
      <c r="G16" s="1205"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363"/>
    </row>
    <row r="17" spans="1:26" ht="39.75" customHeight="1">
      <c r="A17" s="808" t="s">
        <v>40</v>
      </c>
      <c r="B17" s="809"/>
      <c r="C17" s="810"/>
      <c r="D17" s="103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363"/>
    </row>
    <row r="18" spans="1:26" ht="20.25" customHeight="1">
      <c r="A18" s="772"/>
      <c r="B18" s="770"/>
      <c r="C18" s="814"/>
      <c r="D18" s="27" t="s">
        <v>114</v>
      </c>
      <c r="E18" s="28">
        <v>2023</v>
      </c>
      <c r="F18" s="28">
        <v>2024</v>
      </c>
      <c r="G18" s="28">
        <v>2025</v>
      </c>
      <c r="H18" s="28">
        <v>2026</v>
      </c>
      <c r="I18" s="1210" t="s">
        <v>101</v>
      </c>
      <c r="J18" s="809"/>
      <c r="K18" s="809"/>
      <c r="L18" s="809"/>
      <c r="M18" s="820"/>
      <c r="N18" s="4"/>
      <c r="O18" s="4"/>
      <c r="P18" s="4"/>
      <c r="Q18" s="2"/>
      <c r="R18" s="2"/>
      <c r="S18" s="2"/>
      <c r="T18" s="2"/>
      <c r="U18" s="2"/>
      <c r="V18" s="2"/>
      <c r="W18" s="2"/>
      <c r="X18" s="2"/>
      <c r="Y18" s="2"/>
      <c r="Z18" s="363"/>
    </row>
    <row r="19" spans="1:26" ht="20.25" customHeight="1">
      <c r="A19" s="772"/>
      <c r="B19" s="770"/>
      <c r="C19" s="814"/>
      <c r="D19" s="65" t="s">
        <v>45</v>
      </c>
      <c r="E19" s="364" t="s">
        <v>101</v>
      </c>
      <c r="F19" s="364" t="s">
        <v>101</v>
      </c>
      <c r="G19" s="364"/>
      <c r="H19" s="364"/>
      <c r="I19" s="821"/>
      <c r="J19" s="770"/>
      <c r="K19" s="770"/>
      <c r="L19" s="770"/>
      <c r="M19" s="771"/>
      <c r="N19" s="2"/>
      <c r="O19" s="2"/>
      <c r="P19" s="2"/>
      <c r="Q19" s="2"/>
      <c r="R19" s="2"/>
      <c r="S19" s="2"/>
      <c r="T19" s="2"/>
      <c r="U19" s="2"/>
      <c r="V19" s="2"/>
      <c r="W19" s="2"/>
      <c r="X19" s="2"/>
      <c r="Y19" s="2"/>
      <c r="Z19" s="31"/>
    </row>
    <row r="20" spans="1:26"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54" customHeight="1">
      <c r="A25" s="872" t="s">
        <v>445</v>
      </c>
      <c r="B25" s="784"/>
      <c r="C25" s="784"/>
      <c r="D25" s="784"/>
      <c r="E25" s="784"/>
      <c r="F25" s="784"/>
      <c r="G25" s="784"/>
      <c r="H25" s="784"/>
      <c r="I25" s="784"/>
      <c r="J25" s="784"/>
      <c r="K25" s="784"/>
      <c r="L25" s="784"/>
      <c r="M25" s="787"/>
      <c r="N25" s="365"/>
      <c r="O25" s="2"/>
      <c r="P25" s="2"/>
      <c r="Q25" s="2"/>
      <c r="R25" s="2"/>
      <c r="S25" s="2"/>
      <c r="T25" s="2"/>
      <c r="U25" s="2"/>
      <c r="V25" s="2"/>
      <c r="W25" s="2"/>
      <c r="X25" s="2"/>
      <c r="Y25" s="2"/>
      <c r="Z25" s="2"/>
    </row>
    <row r="26" spans="1:26" ht="78.75" customHeight="1">
      <c r="A26" s="803" t="s">
        <v>48</v>
      </c>
      <c r="B26" s="777"/>
      <c r="C26" s="797"/>
      <c r="D26" s="889" t="s">
        <v>446</v>
      </c>
      <c r="E26" s="777"/>
      <c r="F26" s="777"/>
      <c r="G26" s="777"/>
      <c r="H26" s="777"/>
      <c r="I26" s="777"/>
      <c r="J26" s="777"/>
      <c r="K26" s="777"/>
      <c r="L26" s="777"/>
      <c r="M26" s="778"/>
      <c r="N26" s="365"/>
      <c r="O26" s="2"/>
      <c r="P26" s="2"/>
      <c r="Q26" s="2"/>
      <c r="R26" s="4"/>
      <c r="S26" s="4"/>
      <c r="T26" s="4"/>
      <c r="U26" s="4"/>
      <c r="V26" s="4"/>
      <c r="W26" s="4"/>
      <c r="X26" s="4"/>
      <c r="Y26" s="4"/>
      <c r="Z26" s="2"/>
    </row>
    <row r="27" spans="1:26" ht="48" customHeight="1">
      <c r="A27" s="803" t="s">
        <v>50</v>
      </c>
      <c r="B27" s="777"/>
      <c r="C27" s="797"/>
      <c r="D27" s="824" t="s">
        <v>118</v>
      </c>
      <c r="E27" s="809"/>
      <c r="F27" s="809"/>
      <c r="G27" s="809"/>
      <c r="H27" s="809"/>
      <c r="I27" s="809"/>
      <c r="J27" s="810"/>
      <c r="K27" s="32" t="s">
        <v>52</v>
      </c>
      <c r="L27" s="824" t="s">
        <v>118</v>
      </c>
      <c r="M27" s="820"/>
      <c r="N27" s="4"/>
      <c r="O27" s="4"/>
      <c r="P27" s="4"/>
      <c r="Q27" s="4"/>
      <c r="R27" s="4"/>
      <c r="S27" s="4"/>
      <c r="T27" s="4"/>
      <c r="U27" s="4"/>
      <c r="V27" s="4"/>
      <c r="W27" s="4"/>
      <c r="X27" s="4"/>
      <c r="Y27" s="4"/>
      <c r="Z27" s="4"/>
    </row>
    <row r="28" spans="1:26" ht="33.75" customHeight="1">
      <c r="A28" s="846" t="s">
        <v>447</v>
      </c>
      <c r="B28" s="847"/>
      <c r="C28" s="848"/>
      <c r="D28" s="849" t="s">
        <v>54</v>
      </c>
      <c r="E28" s="777"/>
      <c r="F28" s="797"/>
      <c r="G28" s="849" t="s">
        <v>55</v>
      </c>
      <c r="H28" s="777"/>
      <c r="I28" s="777"/>
      <c r="J28" s="777"/>
      <c r="K28" s="797"/>
      <c r="L28" s="849" t="s">
        <v>56</v>
      </c>
      <c r="M28" s="778"/>
      <c r="N28" s="4"/>
      <c r="O28" s="4"/>
      <c r="P28" s="4"/>
      <c r="Q28" s="4"/>
      <c r="R28" s="2"/>
      <c r="S28" s="2"/>
      <c r="T28" s="2"/>
      <c r="U28" s="2"/>
      <c r="V28" s="2"/>
      <c r="W28" s="2"/>
      <c r="X28" s="2"/>
      <c r="Y28" s="2"/>
      <c r="Z28" s="4"/>
    </row>
    <row r="29" spans="1:26" ht="33.75" customHeight="1">
      <c r="A29" s="815"/>
      <c r="B29" s="816"/>
      <c r="C29" s="817"/>
      <c r="D29" s="1175" t="s">
        <v>448</v>
      </c>
      <c r="E29" s="766"/>
      <c r="F29" s="789"/>
      <c r="G29" s="1176" t="s">
        <v>449</v>
      </c>
      <c r="H29" s="766"/>
      <c r="I29" s="766"/>
      <c r="J29" s="766"/>
      <c r="K29" s="789"/>
      <c r="L29" s="1177" t="s">
        <v>450</v>
      </c>
      <c r="M29" s="767"/>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c r="A31" s="803" t="s">
        <v>60</v>
      </c>
      <c r="B31" s="777"/>
      <c r="C31" s="777"/>
      <c r="D31" s="777"/>
      <c r="E31" s="777"/>
      <c r="F31" s="777"/>
      <c r="G31" s="777"/>
      <c r="H31" s="777"/>
      <c r="I31" s="777"/>
      <c r="J31" s="777"/>
      <c r="K31" s="777"/>
      <c r="L31" s="777"/>
      <c r="M31" s="778"/>
      <c r="N31" s="4"/>
      <c r="O31" s="4"/>
      <c r="P31" s="4"/>
      <c r="Q31" s="4"/>
      <c r="R31" s="2"/>
      <c r="S31" s="2"/>
      <c r="T31" s="2"/>
      <c r="U31" s="2"/>
      <c r="V31" s="2"/>
      <c r="W31" s="2"/>
      <c r="X31" s="2"/>
      <c r="Y31" s="2"/>
      <c r="Z31" s="4"/>
    </row>
    <row r="32" spans="1:26" ht="22.5" customHeight="1">
      <c r="A32" s="803" t="s">
        <v>61</v>
      </c>
      <c r="B32" s="777"/>
      <c r="C32" s="777"/>
      <c r="D32" s="777"/>
      <c r="E32" s="777"/>
      <c r="F32" s="797"/>
      <c r="G32" s="826" t="s">
        <v>62</v>
      </c>
      <c r="H32" s="809"/>
      <c r="I32" s="809"/>
      <c r="J32" s="809"/>
      <c r="K32" s="809"/>
      <c r="L32" s="809"/>
      <c r="M32" s="820"/>
      <c r="N32" s="2"/>
      <c r="O32" s="2"/>
      <c r="P32" s="2"/>
      <c r="Q32" s="2"/>
      <c r="R32" s="38"/>
      <c r="S32" s="38"/>
      <c r="T32" s="38"/>
      <c r="U32" s="38"/>
      <c r="V32" s="38"/>
      <c r="W32" s="38"/>
      <c r="X32" s="38"/>
      <c r="Y32" s="38"/>
      <c r="Z32" s="2"/>
    </row>
    <row r="33" spans="1:26" ht="30" customHeight="1">
      <c r="A33" s="68" t="s">
        <v>121</v>
      </c>
      <c r="B33" s="151" t="s">
        <v>122</v>
      </c>
      <c r="C33" s="70" t="s">
        <v>65</v>
      </c>
      <c r="D33" s="70" t="s">
        <v>66</v>
      </c>
      <c r="E33" s="70" t="s">
        <v>67</v>
      </c>
      <c r="F33" s="71" t="s">
        <v>68</v>
      </c>
      <c r="G33" s="827"/>
      <c r="H33" s="774"/>
      <c r="I33" s="774"/>
      <c r="J33" s="774"/>
      <c r="K33" s="774"/>
      <c r="L33" s="774"/>
      <c r="M33" s="775"/>
      <c r="N33" s="38"/>
      <c r="O33" s="38"/>
      <c r="P33" s="38"/>
      <c r="Q33" s="38"/>
      <c r="R33" s="2"/>
      <c r="S33" s="2"/>
      <c r="T33" s="2"/>
      <c r="U33" s="2"/>
      <c r="V33" s="2"/>
      <c r="W33" s="2"/>
      <c r="X33" s="2"/>
      <c r="Y33" s="2"/>
      <c r="Z33" s="38"/>
    </row>
    <row r="34" spans="1:26" ht="47.25" customHeight="1">
      <c r="A34" s="165" t="s">
        <v>451</v>
      </c>
      <c r="B34" s="72">
        <v>1</v>
      </c>
      <c r="C34" s="366">
        <v>84</v>
      </c>
      <c r="D34" s="367">
        <v>151</v>
      </c>
      <c r="E34" s="367" t="s">
        <v>29</v>
      </c>
      <c r="F34" s="44">
        <f t="shared" ref="F34:F36" si="0">(C34/D34)*100%</f>
        <v>0.55629139072847678</v>
      </c>
      <c r="G34" s="854"/>
      <c r="H34" s="809"/>
      <c r="I34" s="809"/>
      <c r="J34" s="809"/>
      <c r="K34" s="809"/>
      <c r="L34" s="809"/>
      <c r="M34" s="820"/>
      <c r="N34" s="2"/>
      <c r="O34" s="2"/>
      <c r="P34" s="2"/>
      <c r="Q34" s="2"/>
      <c r="T34" s="2"/>
      <c r="U34" s="2"/>
      <c r="V34" s="2"/>
      <c r="W34" s="2"/>
      <c r="X34" s="2"/>
      <c r="Y34" s="2"/>
      <c r="Z34" s="2"/>
    </row>
    <row r="35" spans="1:26" ht="57" customHeight="1">
      <c r="A35" s="165" t="s">
        <v>452</v>
      </c>
      <c r="B35" s="72">
        <v>1</v>
      </c>
      <c r="C35" s="344"/>
      <c r="D35" s="43"/>
      <c r="E35" s="367" t="s">
        <v>29</v>
      </c>
      <c r="F35" s="44" t="e">
        <f t="shared" si="0"/>
        <v>#DIV/0!</v>
      </c>
      <c r="G35" s="770"/>
      <c r="H35" s="770"/>
      <c r="I35" s="770"/>
      <c r="J35" s="770"/>
      <c r="K35" s="770"/>
      <c r="L35" s="770"/>
      <c r="M35" s="771"/>
      <c r="N35" s="2"/>
      <c r="O35" s="2"/>
      <c r="P35" s="2"/>
      <c r="R35" s="2"/>
      <c r="S35" s="2"/>
      <c r="T35" s="2"/>
      <c r="U35" s="2"/>
      <c r="V35" s="2"/>
      <c r="W35" s="2"/>
      <c r="X35" s="2"/>
      <c r="Y35" s="2"/>
      <c r="Z35" s="2"/>
    </row>
    <row r="36" spans="1:26" ht="37.5" customHeight="1">
      <c r="A36" s="45" t="s">
        <v>73</v>
      </c>
      <c r="B36" s="72">
        <v>1</v>
      </c>
      <c r="C36" s="49">
        <f t="shared" ref="C36:D36" si="1">SUM(C34:C35)</f>
        <v>84</v>
      </c>
      <c r="D36" s="49">
        <f t="shared" si="1"/>
        <v>151</v>
      </c>
      <c r="E36" s="368" t="s">
        <v>29</v>
      </c>
      <c r="F36" s="44">
        <f t="shared" si="0"/>
        <v>0.55629139072847678</v>
      </c>
      <c r="G36" s="770"/>
      <c r="H36" s="770"/>
      <c r="I36" s="770"/>
      <c r="J36" s="770"/>
      <c r="K36" s="770"/>
      <c r="L36" s="770"/>
      <c r="M36" s="771"/>
      <c r="N36" s="2"/>
      <c r="O36" s="2"/>
      <c r="P36" s="2"/>
      <c r="Q36" s="2"/>
      <c r="R36" s="2"/>
      <c r="S36" s="2"/>
      <c r="T36" s="2"/>
      <c r="U36" s="2"/>
      <c r="V36" s="2"/>
      <c r="W36" s="2"/>
      <c r="X36" s="2"/>
      <c r="Y36" s="2"/>
      <c r="Z36" s="2"/>
    </row>
    <row r="37" spans="1:26" ht="9" customHeight="1">
      <c r="A37" s="51"/>
      <c r="B37" s="2"/>
      <c r="C37" s="2"/>
      <c r="D37" s="2"/>
      <c r="E37" s="2"/>
      <c r="F37" s="2"/>
      <c r="G37" s="774"/>
      <c r="H37" s="774"/>
      <c r="I37" s="774"/>
      <c r="J37" s="774"/>
      <c r="K37" s="774"/>
      <c r="L37" s="774"/>
      <c r="M37" s="775"/>
      <c r="N37" s="2"/>
      <c r="O37" s="2"/>
      <c r="P37" s="2"/>
      <c r="Q37" s="2"/>
      <c r="R37" s="2"/>
      <c r="S37" s="2"/>
      <c r="T37" s="2"/>
      <c r="U37" s="2"/>
      <c r="V37" s="2"/>
      <c r="W37" s="2"/>
      <c r="X37" s="2"/>
      <c r="Y37" s="2"/>
      <c r="Z37" s="2"/>
    </row>
    <row r="38" spans="1:26" ht="36" customHeight="1">
      <c r="A38" s="855" t="s">
        <v>74</v>
      </c>
      <c r="B38" s="777"/>
      <c r="C38" s="777"/>
      <c r="D38" s="777"/>
      <c r="E38" s="777"/>
      <c r="F38" s="777"/>
      <c r="G38" s="777"/>
      <c r="H38" s="777"/>
      <c r="I38" s="777"/>
      <c r="J38" s="777"/>
      <c r="K38" s="777"/>
      <c r="L38" s="777"/>
      <c r="M38" s="778"/>
      <c r="N38" s="2"/>
      <c r="O38" s="2"/>
      <c r="P38" s="2"/>
      <c r="Q38" s="2"/>
      <c r="R38" s="2"/>
      <c r="S38" s="2"/>
      <c r="T38" s="2"/>
      <c r="U38" s="2"/>
      <c r="V38" s="2"/>
      <c r="W38" s="2"/>
      <c r="X38" s="2"/>
      <c r="Y38" s="2"/>
      <c r="Z38" s="2"/>
    </row>
    <row r="39" spans="1:26" ht="103.5" customHeight="1">
      <c r="A39" s="856" t="s">
        <v>453</v>
      </c>
      <c r="B39" s="809"/>
      <c r="C39" s="809"/>
      <c r="D39" s="809"/>
      <c r="E39" s="809"/>
      <c r="F39" s="809"/>
      <c r="G39" s="809"/>
      <c r="H39" s="809"/>
      <c r="I39" s="809"/>
      <c r="J39" s="809"/>
      <c r="K39" s="809"/>
      <c r="L39" s="809"/>
      <c r="M39" s="820"/>
      <c r="N39" s="2"/>
      <c r="O39" s="2"/>
      <c r="P39" s="2"/>
      <c r="Q39" s="2"/>
      <c r="R39" s="54"/>
      <c r="S39" s="54"/>
      <c r="T39" s="54"/>
      <c r="U39" s="54"/>
      <c r="V39" s="54"/>
      <c r="W39" s="54"/>
      <c r="X39" s="54"/>
      <c r="Y39" s="54"/>
      <c r="Z39" s="2"/>
    </row>
    <row r="40" spans="1:26" ht="31.5" customHeight="1">
      <c r="A40" s="864" t="s">
        <v>76</v>
      </c>
      <c r="B40" s="809"/>
      <c r="C40" s="810"/>
      <c r="D40" s="890" t="s">
        <v>77</v>
      </c>
      <c r="E40" s="809"/>
      <c r="F40" s="810"/>
      <c r="G40" s="853" t="s">
        <v>78</v>
      </c>
      <c r="H40" s="809"/>
      <c r="I40" s="809"/>
      <c r="J40" s="810"/>
      <c r="K40" s="857" t="s">
        <v>79</v>
      </c>
      <c r="L40" s="891" t="s">
        <v>454</v>
      </c>
      <c r="M40" s="820"/>
      <c r="N40" s="53"/>
      <c r="O40" s="54"/>
      <c r="P40" s="54"/>
      <c r="Q40" s="54"/>
      <c r="R40" s="54"/>
      <c r="S40" s="54"/>
      <c r="T40" s="54"/>
      <c r="U40" s="54"/>
      <c r="V40" s="54"/>
      <c r="W40" s="54"/>
      <c r="X40" s="54"/>
      <c r="Y40" s="54"/>
      <c r="Z40" s="54"/>
    </row>
    <row r="41" spans="1:26" ht="31.5" customHeight="1">
      <c r="A41" s="773"/>
      <c r="B41" s="774"/>
      <c r="C41" s="811"/>
      <c r="D41" s="836"/>
      <c r="E41" s="774"/>
      <c r="F41" s="811"/>
      <c r="G41" s="836"/>
      <c r="H41" s="774"/>
      <c r="I41" s="774"/>
      <c r="J41" s="811"/>
      <c r="K41" s="858"/>
      <c r="L41" s="836"/>
      <c r="M41" s="775"/>
      <c r="N41" s="53"/>
      <c r="O41" s="54"/>
      <c r="P41" s="54"/>
      <c r="Q41" s="54"/>
      <c r="R41" s="54"/>
      <c r="S41" s="54"/>
      <c r="T41" s="54"/>
      <c r="U41" s="54"/>
      <c r="V41" s="54"/>
      <c r="W41" s="54"/>
      <c r="X41" s="54"/>
      <c r="Y41" s="54"/>
      <c r="Z41" s="54"/>
    </row>
    <row r="42" spans="1:26" ht="57" customHeight="1">
      <c r="A42" s="892" t="s">
        <v>81</v>
      </c>
      <c r="B42" s="777"/>
      <c r="C42" s="802"/>
      <c r="D42" s="805" t="s">
        <v>455</v>
      </c>
      <c r="E42" s="777"/>
      <c r="F42" s="777"/>
      <c r="G42" s="777"/>
      <c r="H42" s="777"/>
      <c r="I42" s="777"/>
      <c r="J42" s="797"/>
      <c r="K42" s="326" t="s">
        <v>83</v>
      </c>
      <c r="L42" s="805" t="s">
        <v>456</v>
      </c>
      <c r="M42" s="802"/>
      <c r="N42" s="53"/>
      <c r="O42" s="54"/>
      <c r="P42" s="54"/>
      <c r="Q42" s="54"/>
      <c r="R42" s="4"/>
      <c r="S42" s="4"/>
      <c r="T42" s="4"/>
      <c r="U42" s="4"/>
      <c r="V42" s="4"/>
      <c r="W42" s="4"/>
      <c r="X42" s="4"/>
      <c r="Y42" s="4"/>
      <c r="Z42" s="54"/>
    </row>
    <row r="43" spans="1:26" ht="57.75" customHeight="1">
      <c r="A43" s="876" t="s">
        <v>85</v>
      </c>
      <c r="B43" s="766"/>
      <c r="C43" s="877"/>
      <c r="D43" s="768" t="s">
        <v>457</v>
      </c>
      <c r="E43" s="766"/>
      <c r="F43" s="766"/>
      <c r="G43" s="766"/>
      <c r="H43" s="766"/>
      <c r="I43" s="766"/>
      <c r="J43" s="789"/>
      <c r="K43" s="327" t="s">
        <v>86</v>
      </c>
      <c r="L43" s="1204">
        <v>45919</v>
      </c>
      <c r="M43" s="767"/>
      <c r="N43" s="4"/>
      <c r="O43" s="4"/>
      <c r="P43" s="4"/>
      <c r="Q43" s="4"/>
      <c r="R43" s="4"/>
      <c r="S43" s="4"/>
      <c r="T43" s="4"/>
      <c r="U43" s="4"/>
      <c r="V43" s="4"/>
      <c r="W43" s="4"/>
      <c r="X43" s="4"/>
      <c r="Y43" s="4"/>
      <c r="Z43" s="4"/>
    </row>
    <row r="44" spans="1:26" ht="35.25" customHeight="1">
      <c r="A44" s="1208" t="s">
        <v>191</v>
      </c>
      <c r="B44" s="766"/>
      <c r="C44" s="766"/>
      <c r="D44" s="766"/>
      <c r="E44" s="766"/>
      <c r="F44" s="766"/>
      <c r="G44" s="766"/>
      <c r="H44" s="766"/>
      <c r="I44" s="766"/>
      <c r="J44" s="766"/>
      <c r="K44" s="766"/>
      <c r="L44" s="766"/>
      <c r="M44" s="767"/>
      <c r="N44" s="4"/>
      <c r="O44" s="4"/>
      <c r="P44" s="4"/>
      <c r="Q44" s="4"/>
      <c r="R44" s="2"/>
      <c r="S44" s="2"/>
      <c r="T44" s="2"/>
      <c r="U44" s="2"/>
      <c r="V44" s="2"/>
      <c r="W44" s="2"/>
      <c r="X44" s="2"/>
      <c r="Y44" s="2"/>
      <c r="Z44" s="4"/>
    </row>
    <row r="45" spans="1:26" ht="30.75" customHeight="1">
      <c r="A45" s="863" t="s">
        <v>88</v>
      </c>
      <c r="B45" s="777"/>
      <c r="C45" s="777"/>
      <c r="D45" s="777"/>
      <c r="E45" s="777"/>
      <c r="F45" s="777"/>
      <c r="G45" s="777"/>
      <c r="H45" s="777"/>
      <c r="I45" s="777"/>
      <c r="J45" s="777"/>
      <c r="K45" s="777"/>
      <c r="L45" s="777"/>
      <c r="M45" s="778"/>
      <c r="N45" s="2"/>
      <c r="O45" s="2"/>
      <c r="P45" s="2"/>
      <c r="Q45" s="2"/>
      <c r="R45" s="2"/>
      <c r="S45" s="2"/>
      <c r="T45" s="2"/>
      <c r="U45" s="2"/>
      <c r="V45" s="2"/>
      <c r="W45" s="2"/>
      <c r="X45" s="2"/>
      <c r="Y45" s="2"/>
      <c r="Z45" s="2"/>
    </row>
    <row r="46" spans="1:26" ht="15.75" customHeight="1">
      <c r="A46" s="860" t="s">
        <v>89</v>
      </c>
      <c r="B46" s="777"/>
      <c r="C46" s="797"/>
      <c r="D46" s="861" t="s">
        <v>90</v>
      </c>
      <c r="E46" s="777"/>
      <c r="F46" s="797"/>
      <c r="G46" s="861" t="s">
        <v>91</v>
      </c>
      <c r="H46" s="777"/>
      <c r="I46" s="777"/>
      <c r="J46" s="797"/>
      <c r="K46" s="57" t="s">
        <v>192</v>
      </c>
      <c r="L46" s="861" t="s">
        <v>91</v>
      </c>
      <c r="M46" s="778"/>
      <c r="N46" s="2"/>
      <c r="O46" s="2"/>
      <c r="P46" s="2"/>
      <c r="Q46" s="2"/>
      <c r="R46" s="2"/>
      <c r="S46" s="2"/>
      <c r="T46" s="2"/>
      <c r="U46" s="2"/>
      <c r="V46" s="2"/>
      <c r="W46" s="2"/>
      <c r="X46" s="2"/>
      <c r="Y46" s="2"/>
      <c r="Z46" s="2"/>
    </row>
    <row r="47" spans="1:26" ht="48" customHeight="1">
      <c r="A47" s="961" t="s">
        <v>93</v>
      </c>
      <c r="B47" s="777"/>
      <c r="C47" s="797"/>
      <c r="D47" s="829" t="s">
        <v>135</v>
      </c>
      <c r="E47" s="777"/>
      <c r="F47" s="797"/>
      <c r="G47" s="830" t="s">
        <v>458</v>
      </c>
      <c r="H47" s="777"/>
      <c r="I47" s="777"/>
      <c r="J47" s="797"/>
      <c r="K47" s="58"/>
      <c r="L47" s="828"/>
      <c r="M47" s="778"/>
      <c r="N47" s="2"/>
      <c r="O47" s="2"/>
      <c r="P47" s="2"/>
      <c r="Q47" s="2"/>
      <c r="R47" s="2"/>
      <c r="S47" s="2"/>
      <c r="T47" s="2"/>
      <c r="U47" s="2"/>
      <c r="V47" s="2"/>
      <c r="W47" s="2"/>
      <c r="X47" s="2"/>
      <c r="Y47" s="2"/>
      <c r="Z47" s="2"/>
    </row>
    <row r="48" spans="1:26" ht="78" customHeight="1">
      <c r="A48" s="961" t="s">
        <v>96</v>
      </c>
      <c r="B48" s="777"/>
      <c r="C48" s="797"/>
      <c r="D48" s="829" t="s">
        <v>94</v>
      </c>
      <c r="E48" s="777"/>
      <c r="F48" s="797"/>
      <c r="G48" s="831" t="s">
        <v>459</v>
      </c>
      <c r="H48" s="777"/>
      <c r="I48" s="777"/>
      <c r="J48" s="797"/>
      <c r="K48" s="59"/>
      <c r="L48" s="828"/>
      <c r="M48" s="778"/>
      <c r="N48" s="2"/>
      <c r="O48" s="2"/>
      <c r="P48" s="2"/>
      <c r="Q48" s="2"/>
      <c r="R48" s="2"/>
      <c r="S48" s="2"/>
      <c r="T48" s="2"/>
      <c r="U48" s="2"/>
      <c r="V48" s="2"/>
      <c r="W48" s="2"/>
      <c r="X48" s="2"/>
      <c r="Y48" s="2"/>
      <c r="Z48" s="2"/>
    </row>
    <row r="49" spans="1:26" ht="49.5" customHeight="1">
      <c r="A49" s="961" t="s">
        <v>98</v>
      </c>
      <c r="B49" s="777"/>
      <c r="C49" s="797"/>
      <c r="D49" s="829" t="s">
        <v>94</v>
      </c>
      <c r="E49" s="777"/>
      <c r="F49" s="797"/>
      <c r="G49" s="831" t="s">
        <v>460</v>
      </c>
      <c r="H49" s="777"/>
      <c r="I49" s="777"/>
      <c r="J49" s="797"/>
      <c r="K49" s="58"/>
      <c r="L49" s="828"/>
      <c r="M49" s="778"/>
      <c r="N49" s="2"/>
      <c r="O49" s="2"/>
      <c r="P49" s="2"/>
      <c r="Q49" s="2"/>
      <c r="R49" s="2"/>
      <c r="S49" s="2"/>
      <c r="T49" s="2"/>
      <c r="U49" s="2"/>
      <c r="V49" s="2"/>
      <c r="W49" s="2"/>
      <c r="X49" s="2"/>
      <c r="Y49" s="2"/>
      <c r="Z49" s="2"/>
    </row>
    <row r="50" spans="1:26" ht="51" customHeight="1">
      <c r="A50" s="961" t="s">
        <v>100</v>
      </c>
      <c r="B50" s="777"/>
      <c r="C50" s="797"/>
      <c r="D50" s="829" t="s">
        <v>135</v>
      </c>
      <c r="E50" s="777"/>
      <c r="F50" s="797"/>
      <c r="G50" s="832" t="s">
        <v>461</v>
      </c>
      <c r="H50" s="777"/>
      <c r="I50" s="777"/>
      <c r="J50" s="797"/>
      <c r="K50" s="58"/>
      <c r="L50" s="828"/>
      <c r="M50" s="778"/>
      <c r="N50" s="2"/>
      <c r="O50" s="2"/>
      <c r="P50" s="2"/>
      <c r="Q50" s="2"/>
      <c r="R50" s="2"/>
      <c r="S50" s="2"/>
      <c r="T50" s="2"/>
      <c r="U50" s="2"/>
      <c r="V50" s="2"/>
      <c r="W50" s="2"/>
      <c r="X50" s="2"/>
      <c r="Y50" s="2"/>
      <c r="Z50" s="2"/>
    </row>
    <row r="51" spans="1:26" ht="15" customHeight="1">
      <c r="A51" s="879" t="s">
        <v>103</v>
      </c>
      <c r="B51" s="809"/>
      <c r="C51" s="810"/>
      <c r="D51" s="883" t="s">
        <v>77</v>
      </c>
      <c r="E51" s="809"/>
      <c r="F51" s="809"/>
      <c r="G51" s="809"/>
      <c r="H51" s="809"/>
      <c r="I51" s="809"/>
      <c r="J51" s="810"/>
      <c r="K51" s="887"/>
      <c r="L51" s="888"/>
      <c r="M51" s="820"/>
      <c r="N51" s="2"/>
      <c r="O51" s="2"/>
      <c r="P51" s="2"/>
      <c r="Q51" s="2"/>
      <c r="R51" s="2"/>
      <c r="S51" s="2"/>
      <c r="T51" s="2"/>
      <c r="U51" s="2"/>
      <c r="V51" s="2"/>
      <c r="W51" s="2"/>
      <c r="X51" s="2"/>
      <c r="Y51" s="2"/>
      <c r="Z51" s="2"/>
    </row>
    <row r="52" spans="1:26" ht="26.25" customHeight="1">
      <c r="A52" s="821"/>
      <c r="B52" s="770"/>
      <c r="C52" s="814"/>
      <c r="D52" s="821"/>
      <c r="E52" s="770"/>
      <c r="F52" s="770"/>
      <c r="G52" s="770"/>
      <c r="H52" s="770"/>
      <c r="I52" s="770"/>
      <c r="J52" s="814"/>
      <c r="K52" s="839"/>
      <c r="L52" s="821"/>
      <c r="M52" s="771"/>
      <c r="N52" s="2"/>
      <c r="O52" s="2"/>
      <c r="P52" s="2"/>
      <c r="Q52" s="2"/>
      <c r="R52" s="2"/>
      <c r="S52" s="2"/>
      <c r="T52" s="2"/>
      <c r="U52" s="2"/>
      <c r="V52" s="2"/>
      <c r="W52" s="2"/>
      <c r="X52" s="2"/>
      <c r="Y52" s="2"/>
      <c r="Z52" s="2"/>
    </row>
    <row r="53" spans="1:26" ht="15" customHeight="1">
      <c r="A53" s="821"/>
      <c r="B53" s="770"/>
      <c r="C53" s="814"/>
      <c r="D53" s="821"/>
      <c r="E53" s="770"/>
      <c r="F53" s="770"/>
      <c r="G53" s="770"/>
      <c r="H53" s="770"/>
      <c r="I53" s="770"/>
      <c r="J53" s="814"/>
      <c r="K53" s="839"/>
      <c r="L53" s="821"/>
      <c r="M53" s="771"/>
      <c r="N53" s="2"/>
      <c r="O53" s="2"/>
      <c r="P53" s="2"/>
      <c r="Q53" s="2"/>
      <c r="R53" s="2"/>
      <c r="S53" s="2"/>
      <c r="T53" s="2"/>
      <c r="U53" s="2"/>
      <c r="V53" s="2"/>
      <c r="W53" s="2"/>
      <c r="X53" s="2"/>
      <c r="Y53" s="2"/>
      <c r="Z53" s="2"/>
    </row>
    <row r="54" spans="1:26" ht="33.75" customHeight="1">
      <c r="A54" s="836"/>
      <c r="B54" s="774"/>
      <c r="C54" s="811"/>
      <c r="D54" s="884"/>
      <c r="E54" s="885"/>
      <c r="F54" s="885"/>
      <c r="G54" s="885"/>
      <c r="H54" s="885"/>
      <c r="I54" s="885"/>
      <c r="J54" s="886"/>
      <c r="K54" s="839"/>
      <c r="L54" s="821"/>
      <c r="M54" s="771"/>
      <c r="N54" s="2"/>
      <c r="O54" s="2"/>
      <c r="P54" s="2"/>
      <c r="Q54" s="2"/>
      <c r="R54" s="2"/>
      <c r="S54" s="2"/>
      <c r="T54" s="2"/>
      <c r="U54" s="2"/>
      <c r="V54" s="2"/>
      <c r="W54" s="2"/>
      <c r="X54" s="2"/>
      <c r="Y54" s="2"/>
      <c r="Z54" s="2"/>
    </row>
    <row r="55" spans="1:26" ht="48.75" customHeight="1">
      <c r="A55" s="880" t="s">
        <v>133</v>
      </c>
      <c r="B55" s="777"/>
      <c r="C55" s="802"/>
      <c r="D55" s="962" t="s">
        <v>134</v>
      </c>
      <c r="E55" s="777"/>
      <c r="F55" s="777"/>
      <c r="G55" s="777"/>
      <c r="H55" s="777"/>
      <c r="I55" s="777"/>
      <c r="J55" s="797"/>
      <c r="K55" s="882"/>
      <c r="L55" s="777"/>
      <c r="M55" s="797"/>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156" t="s">
        <v>147</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156" t="s">
        <v>172</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142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80" t="s">
        <v>94</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80" t="s">
        <v>135</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101</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136</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4">
    <mergeCell ref="L49:M49"/>
    <mergeCell ref="L50:M50"/>
    <mergeCell ref="A24:M24"/>
    <mergeCell ref="A25:M25"/>
    <mergeCell ref="D26:M26"/>
    <mergeCell ref="A28:C29"/>
    <mergeCell ref="D28:F28"/>
    <mergeCell ref="G28:K28"/>
    <mergeCell ref="L28:M28"/>
    <mergeCell ref="D29:F29"/>
    <mergeCell ref="G29:K29"/>
    <mergeCell ref="L29:M29"/>
    <mergeCell ref="D17:M17"/>
    <mergeCell ref="A17:C22"/>
    <mergeCell ref="I18:M22"/>
    <mergeCell ref="D20:H22"/>
    <mergeCell ref="A23:M23"/>
    <mergeCell ref="A49:C49"/>
    <mergeCell ref="D49:F49"/>
    <mergeCell ref="G49:J49"/>
    <mergeCell ref="A50:C50"/>
    <mergeCell ref="D50:F50"/>
    <mergeCell ref="G50:J50"/>
    <mergeCell ref="A51:C54"/>
    <mergeCell ref="D51:J54"/>
    <mergeCell ref="K51:K54"/>
    <mergeCell ref="L51:M54"/>
    <mergeCell ref="A55:C55"/>
    <mergeCell ref="D55:J55"/>
    <mergeCell ref="K55:M55"/>
    <mergeCell ref="D48:F48"/>
    <mergeCell ref="G48:J48"/>
    <mergeCell ref="G46:J46"/>
    <mergeCell ref="L46:M46"/>
    <mergeCell ref="A47:C47"/>
    <mergeCell ref="D47:F47"/>
    <mergeCell ref="G47:J47"/>
    <mergeCell ref="L47:M47"/>
    <mergeCell ref="L48:M48"/>
    <mergeCell ref="A48:C48"/>
    <mergeCell ref="A46:C46"/>
    <mergeCell ref="D46:F46"/>
    <mergeCell ref="A42:C42"/>
    <mergeCell ref="D42:J42"/>
    <mergeCell ref="L42:M42"/>
    <mergeCell ref="D43:J43"/>
    <mergeCell ref="L43:M43"/>
    <mergeCell ref="A44:M44"/>
    <mergeCell ref="A45:M45"/>
    <mergeCell ref="A26:C26"/>
    <mergeCell ref="A27:C27"/>
    <mergeCell ref="D27:J27"/>
    <mergeCell ref="L27:M27"/>
    <mergeCell ref="A43:C43"/>
    <mergeCell ref="D40:F41"/>
    <mergeCell ref="G40:J41"/>
    <mergeCell ref="K40:K41"/>
    <mergeCell ref="L40:M41"/>
    <mergeCell ref="A31:M31"/>
    <mergeCell ref="A32:F32"/>
    <mergeCell ref="G32:M33"/>
    <mergeCell ref="G34:M37"/>
    <mergeCell ref="A38:M38"/>
    <mergeCell ref="A39:M39"/>
    <mergeCell ref="A40:C41"/>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D8" xr:uid="{00000000-0002-0000-1100-000000000000}">
      <formula1>$A$133:$A$135</formula1>
    </dataValidation>
    <dataValidation type="list" allowBlank="1" showInputMessage="1" showErrorMessage="1" prompt=" - " sqref="L8" xr:uid="{00000000-0002-0000-1100-000001000000}">
      <formula1>$B$115:$B$127</formula1>
    </dataValidation>
    <dataValidation type="list" allowBlank="1" showInputMessage="1" showErrorMessage="1" prompt=" - " sqref="D13" xr:uid="{00000000-0002-0000-1100-000002000000}">
      <formula1>$A$119:$A$126</formula1>
    </dataValidation>
    <dataValidation type="list" allowBlank="1" showInputMessage="1" showErrorMessage="1" prompt=" - " sqref="D47:D50" xr:uid="{00000000-0002-0000-1100-000003000000}">
      <formula1>$A$78:$A$81</formula1>
    </dataValidation>
    <dataValidation type="list" allowBlank="1" showInputMessage="1" showErrorMessage="1" prompt=" - " sqref="D7" xr:uid="{00000000-0002-0000-1100-000004000000}">
      <formula1>$A$143:$A$147</formula1>
    </dataValidation>
    <dataValidation type="list" allowBlank="1" showInputMessage="1" showErrorMessage="1" prompt=" - " sqref="D12" xr:uid="{00000000-0002-0000-1100-000005000000}">
      <formula1>$A$108:$A$113</formula1>
    </dataValidation>
    <dataValidation type="list" allowBlank="1" showErrorMessage="1" sqref="K47" xr:uid="{00000000-0002-0000-1100-000006000000}">
      <formula1>$A$80:$A$83</formula1>
    </dataValidation>
  </dataValidations>
  <pageMargins left="0.7" right="0.7" top="0.75" bottom="0.75" header="0" footer="0"/>
  <pageSetup orientation="landscape"/>
  <headerFooter>
    <oddFooter>&amp;LV5-08-06-2022</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CC00"/>
  </sheetPr>
  <dimension ref="A1:Z999"/>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18" width="21.28515625" customWidth="1"/>
    <col min="19" max="19" width="13.7109375" customWidth="1"/>
    <col min="20" max="20" width="14.5703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c r="A1" s="357"/>
      <c r="B1" s="2"/>
      <c r="C1" s="2"/>
      <c r="D1" s="2"/>
      <c r="E1" s="2"/>
      <c r="F1" s="2"/>
      <c r="G1" s="2"/>
      <c r="H1" s="2"/>
      <c r="I1" s="2"/>
      <c r="J1" s="2"/>
      <c r="K1" s="2"/>
      <c r="L1" s="2"/>
      <c r="M1" s="358"/>
      <c r="N1" s="2"/>
      <c r="O1" s="2"/>
      <c r="P1" s="2"/>
      <c r="Q1" s="2"/>
      <c r="R1" s="2"/>
      <c r="S1" s="2"/>
      <c r="T1" s="2"/>
      <c r="U1" s="2"/>
      <c r="V1" s="2"/>
      <c r="W1" s="2"/>
      <c r="X1" s="2"/>
      <c r="Y1" s="2"/>
      <c r="Z1" s="2"/>
    </row>
    <row r="2" spans="1:26" ht="23.25" customHeight="1">
      <c r="A2" s="357"/>
      <c r="B2" s="2"/>
      <c r="C2" s="2"/>
      <c r="D2" s="2"/>
      <c r="E2" s="2"/>
      <c r="F2" s="2"/>
      <c r="G2" s="2"/>
      <c r="H2" s="2"/>
      <c r="I2" s="2"/>
      <c r="J2" s="2"/>
      <c r="K2" s="2"/>
      <c r="L2" s="2"/>
      <c r="M2" s="358"/>
      <c r="N2" s="2"/>
      <c r="O2" s="2"/>
      <c r="P2" s="2"/>
      <c r="Q2" s="2"/>
      <c r="R2" s="2"/>
      <c r="S2" s="2"/>
      <c r="T2" s="2"/>
      <c r="U2" s="2"/>
      <c r="V2" s="2"/>
      <c r="W2" s="2"/>
      <c r="X2" s="2"/>
      <c r="Y2" s="2"/>
      <c r="Z2" s="2"/>
    </row>
    <row r="3" spans="1:26" ht="23.25" customHeight="1">
      <c r="A3" s="359"/>
      <c r="B3" s="360"/>
      <c r="C3" s="360"/>
      <c r="D3" s="360"/>
      <c r="E3" s="360"/>
      <c r="F3" s="360"/>
      <c r="G3" s="360"/>
      <c r="H3" s="360"/>
      <c r="I3" s="360"/>
      <c r="J3" s="360"/>
      <c r="K3" s="360"/>
      <c r="L3" s="360"/>
      <c r="M3" s="361"/>
      <c r="N3" s="2"/>
      <c r="O3" s="2"/>
      <c r="P3" s="2"/>
      <c r="Q3" s="2"/>
      <c r="R3" s="2"/>
      <c r="S3" s="2"/>
      <c r="T3" s="2"/>
      <c r="U3" s="2"/>
      <c r="V3" s="2"/>
      <c r="W3" s="2"/>
      <c r="X3" s="2"/>
      <c r="Y3" s="2"/>
      <c r="Z3" s="2"/>
    </row>
    <row r="4" spans="1:26" ht="3.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1208"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333</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334</v>
      </c>
      <c r="B7" s="784"/>
      <c r="C7" s="785"/>
      <c r="D7" s="786" t="s">
        <v>216</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1211" t="s">
        <v>205</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440</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1055" t="s">
        <v>462</v>
      </c>
      <c r="E11" s="784"/>
      <c r="F11" s="784"/>
      <c r="G11" s="784"/>
      <c r="H11" s="784"/>
      <c r="I11" s="784"/>
      <c r="J11" s="784"/>
      <c r="K11" s="784"/>
      <c r="L11" s="784"/>
      <c r="M11" s="787"/>
      <c r="N11" s="4"/>
      <c r="O11" s="4"/>
      <c r="P11" s="4"/>
      <c r="Q11" s="2"/>
      <c r="R11" s="799" t="s">
        <v>442</v>
      </c>
      <c r="S11" s="5" t="s">
        <v>13</v>
      </c>
      <c r="T11" s="801" t="s">
        <v>14</v>
      </c>
      <c r="U11" s="777"/>
      <c r="V11" s="777"/>
      <c r="W11" s="777"/>
      <c r="X11" s="802"/>
      <c r="Y11" s="6" t="s">
        <v>15</v>
      </c>
      <c r="Z11" s="362"/>
    </row>
    <row r="12" spans="1:26" ht="36.75" customHeight="1">
      <c r="A12" s="803" t="s">
        <v>336</v>
      </c>
      <c r="B12" s="777"/>
      <c r="C12" s="797"/>
      <c r="D12" s="1061" t="s">
        <v>195</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362"/>
    </row>
    <row r="13" spans="1:26" ht="57.75" customHeight="1">
      <c r="A13" s="803" t="s">
        <v>24</v>
      </c>
      <c r="B13" s="777"/>
      <c r="C13" s="797"/>
      <c r="D13" s="940" t="s">
        <v>21</v>
      </c>
      <c r="E13" s="777"/>
      <c r="F13" s="777"/>
      <c r="G13" s="777"/>
      <c r="H13" s="777"/>
      <c r="I13" s="777"/>
      <c r="J13" s="797"/>
      <c r="K13" s="11" t="s">
        <v>25</v>
      </c>
      <c r="L13" s="1056" t="s">
        <v>463</v>
      </c>
      <c r="M13" s="778"/>
      <c r="N13" s="4"/>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202" t="s">
        <v>110</v>
      </c>
      <c r="L14" s="1212" t="s">
        <v>111</v>
      </c>
      <c r="M14" s="778"/>
      <c r="N14" s="4"/>
      <c r="O14" s="4"/>
      <c r="P14" s="4"/>
      <c r="Q14" s="4"/>
      <c r="R14" s="17" t="s">
        <v>32</v>
      </c>
      <c r="S14" s="16"/>
      <c r="T14" s="18"/>
      <c r="U14" s="19" t="s">
        <v>28</v>
      </c>
      <c r="V14" s="16"/>
      <c r="W14" s="16"/>
      <c r="X14" s="16"/>
      <c r="Y14" s="17" t="s">
        <v>29</v>
      </c>
      <c r="Z14" s="363"/>
    </row>
    <row r="15" spans="1:26" ht="24.75" customHeight="1">
      <c r="A15" s="808" t="s">
        <v>444</v>
      </c>
      <c r="B15" s="809"/>
      <c r="C15" s="810"/>
      <c r="D15" s="1059"/>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363"/>
    </row>
    <row r="16" spans="1:26" ht="36.75" customHeight="1">
      <c r="A16" s="773"/>
      <c r="B16" s="774"/>
      <c r="C16" s="811"/>
      <c r="D16" s="868" t="s">
        <v>35</v>
      </c>
      <c r="E16" s="777"/>
      <c r="F16" s="797"/>
      <c r="G16" s="871"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363"/>
    </row>
    <row r="17" spans="1:26" ht="39.75" customHeight="1">
      <c r="A17" s="808" t="s">
        <v>40</v>
      </c>
      <c r="B17" s="809"/>
      <c r="C17" s="810"/>
      <c r="D17" s="103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363"/>
    </row>
    <row r="18" spans="1:26" ht="20.25" customHeight="1">
      <c r="A18" s="772"/>
      <c r="B18" s="770"/>
      <c r="C18" s="814"/>
      <c r="D18" s="27" t="s">
        <v>114</v>
      </c>
      <c r="E18" s="28">
        <v>2023</v>
      </c>
      <c r="F18" s="28">
        <v>2024</v>
      </c>
      <c r="G18" s="28">
        <v>2025</v>
      </c>
      <c r="H18" s="28">
        <v>2026</v>
      </c>
      <c r="I18" s="1213" t="s">
        <v>101</v>
      </c>
      <c r="J18" s="809"/>
      <c r="K18" s="809"/>
      <c r="L18" s="809"/>
      <c r="M18" s="820"/>
      <c r="N18" s="4"/>
      <c r="O18" s="4"/>
      <c r="P18" s="4"/>
      <c r="Q18" s="2"/>
      <c r="R18" s="2"/>
      <c r="S18" s="2"/>
      <c r="T18" s="2"/>
      <c r="U18" s="2"/>
      <c r="V18" s="2"/>
      <c r="W18" s="2"/>
      <c r="X18" s="2"/>
      <c r="Y18" s="2"/>
      <c r="Z18" s="363"/>
    </row>
    <row r="19" spans="1:26" ht="20.25" customHeight="1">
      <c r="A19" s="772"/>
      <c r="B19" s="770"/>
      <c r="C19" s="814"/>
      <c r="D19" s="65" t="s">
        <v>45</v>
      </c>
      <c r="E19" s="364" t="s">
        <v>101</v>
      </c>
      <c r="F19" s="364" t="s">
        <v>101</v>
      </c>
      <c r="G19" s="29"/>
      <c r="H19" s="29"/>
      <c r="I19" s="821"/>
      <c r="J19" s="770"/>
      <c r="K19" s="770"/>
      <c r="L19" s="770"/>
      <c r="M19" s="771"/>
      <c r="N19" s="2"/>
      <c r="O19" s="2"/>
      <c r="P19" s="2"/>
      <c r="Q19" s="2"/>
      <c r="R19" s="2"/>
      <c r="S19" s="2"/>
      <c r="T19" s="2"/>
      <c r="U19" s="2"/>
      <c r="V19" s="2"/>
      <c r="W19" s="2"/>
      <c r="X19" s="2"/>
      <c r="Y19" s="2"/>
      <c r="Z19" s="31"/>
    </row>
    <row r="20" spans="1:26"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33" customHeight="1">
      <c r="A25" s="872" t="s">
        <v>464</v>
      </c>
      <c r="B25" s="784"/>
      <c r="C25" s="784"/>
      <c r="D25" s="784"/>
      <c r="E25" s="784"/>
      <c r="F25" s="784"/>
      <c r="G25" s="784"/>
      <c r="H25" s="784"/>
      <c r="I25" s="784"/>
      <c r="J25" s="784"/>
      <c r="K25" s="784"/>
      <c r="L25" s="784"/>
      <c r="M25" s="787"/>
      <c r="N25" s="2"/>
      <c r="O25" s="2"/>
      <c r="P25" s="2"/>
      <c r="Q25" s="2"/>
      <c r="R25" s="2"/>
      <c r="S25" s="2"/>
      <c r="T25" s="2"/>
      <c r="U25" s="2"/>
      <c r="V25" s="2"/>
      <c r="W25" s="2"/>
      <c r="X25" s="2"/>
      <c r="Y25" s="2"/>
      <c r="Z25" s="2"/>
    </row>
    <row r="26" spans="1:26" ht="91.5" customHeight="1">
      <c r="A26" s="803" t="s">
        <v>48</v>
      </c>
      <c r="B26" s="777"/>
      <c r="C26" s="797"/>
      <c r="D26" s="1214" t="s">
        <v>465</v>
      </c>
      <c r="E26" s="777"/>
      <c r="F26" s="777"/>
      <c r="G26" s="777"/>
      <c r="H26" s="777"/>
      <c r="I26" s="777"/>
      <c r="J26" s="777"/>
      <c r="K26" s="777"/>
      <c r="L26" s="777"/>
      <c r="M26" s="778"/>
      <c r="N26" s="2"/>
      <c r="O26" s="2"/>
      <c r="P26" s="2"/>
      <c r="Q26" s="2"/>
      <c r="R26" s="4"/>
      <c r="S26" s="4"/>
      <c r="T26" s="4"/>
      <c r="U26" s="4"/>
      <c r="V26" s="4"/>
      <c r="W26" s="4"/>
      <c r="X26" s="4"/>
      <c r="Y26" s="4"/>
      <c r="Z26" s="2"/>
    </row>
    <row r="27" spans="1:26" ht="48" customHeight="1">
      <c r="A27" s="803" t="s">
        <v>50</v>
      </c>
      <c r="B27" s="777"/>
      <c r="C27" s="797"/>
      <c r="D27" s="824" t="s">
        <v>51</v>
      </c>
      <c r="E27" s="809"/>
      <c r="F27" s="809"/>
      <c r="G27" s="809"/>
      <c r="H27" s="809"/>
      <c r="I27" s="809"/>
      <c r="J27" s="810"/>
      <c r="K27" s="32" t="s">
        <v>52</v>
      </c>
      <c r="L27" s="824" t="s">
        <v>51</v>
      </c>
      <c r="M27" s="820"/>
      <c r="N27" s="4"/>
      <c r="O27" s="4"/>
      <c r="P27" s="4"/>
      <c r="Q27" s="4"/>
      <c r="R27" s="4"/>
      <c r="S27" s="4"/>
      <c r="T27" s="4"/>
      <c r="U27" s="4"/>
      <c r="V27" s="4"/>
      <c r="W27" s="4"/>
      <c r="X27" s="4"/>
      <c r="Y27" s="4"/>
      <c r="Z27" s="4"/>
    </row>
    <row r="28" spans="1:26" ht="33.75" customHeight="1">
      <c r="A28" s="846" t="s">
        <v>447</v>
      </c>
      <c r="B28" s="847"/>
      <c r="C28" s="848"/>
      <c r="D28" s="849" t="s">
        <v>54</v>
      </c>
      <c r="E28" s="777"/>
      <c r="F28" s="797"/>
      <c r="G28" s="849" t="s">
        <v>55</v>
      </c>
      <c r="H28" s="777"/>
      <c r="I28" s="777"/>
      <c r="J28" s="777"/>
      <c r="K28" s="797"/>
      <c r="L28" s="849" t="s">
        <v>56</v>
      </c>
      <c r="M28" s="778"/>
      <c r="N28" s="4"/>
      <c r="O28" s="4"/>
      <c r="P28" s="4"/>
      <c r="Q28" s="4"/>
      <c r="R28" s="2"/>
      <c r="S28" s="2"/>
      <c r="T28" s="2"/>
      <c r="U28" s="2"/>
      <c r="V28" s="2"/>
      <c r="W28" s="2"/>
      <c r="X28" s="2"/>
      <c r="Y28" s="2"/>
      <c r="Z28" s="4"/>
    </row>
    <row r="29" spans="1:26" ht="33.75" customHeight="1">
      <c r="A29" s="815"/>
      <c r="B29" s="816"/>
      <c r="C29" s="817"/>
      <c r="D29" s="1175" t="s">
        <v>466</v>
      </c>
      <c r="E29" s="766"/>
      <c r="F29" s="789"/>
      <c r="G29" s="1176" t="s">
        <v>467</v>
      </c>
      <c r="H29" s="766"/>
      <c r="I29" s="766"/>
      <c r="J29" s="766"/>
      <c r="K29" s="789"/>
      <c r="L29" s="1177" t="s">
        <v>468</v>
      </c>
      <c r="M29" s="767"/>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c r="A31" s="803" t="s">
        <v>60</v>
      </c>
      <c r="B31" s="777"/>
      <c r="C31" s="777"/>
      <c r="D31" s="777"/>
      <c r="E31" s="777"/>
      <c r="F31" s="777"/>
      <c r="G31" s="777"/>
      <c r="H31" s="777"/>
      <c r="I31" s="777"/>
      <c r="J31" s="777"/>
      <c r="K31" s="777"/>
      <c r="L31" s="777"/>
      <c r="M31" s="778"/>
      <c r="N31" s="4"/>
      <c r="O31" s="4"/>
      <c r="P31" s="4"/>
      <c r="Q31" s="4"/>
      <c r="R31" s="2"/>
      <c r="S31" s="2"/>
      <c r="T31" s="2"/>
      <c r="U31" s="2"/>
      <c r="V31" s="2"/>
      <c r="W31" s="2"/>
      <c r="X31" s="2"/>
      <c r="Y31" s="2"/>
      <c r="Z31" s="4"/>
    </row>
    <row r="32" spans="1:26" ht="22.5" customHeight="1">
      <c r="A32" s="803" t="s">
        <v>61</v>
      </c>
      <c r="B32" s="777"/>
      <c r="C32" s="777"/>
      <c r="D32" s="777"/>
      <c r="E32" s="777"/>
      <c r="F32" s="797"/>
      <c r="G32" s="826" t="s">
        <v>62</v>
      </c>
      <c r="H32" s="809"/>
      <c r="I32" s="809"/>
      <c r="J32" s="809"/>
      <c r="K32" s="809"/>
      <c r="L32" s="809"/>
      <c r="M32" s="820"/>
      <c r="N32" s="2"/>
      <c r="O32" s="2"/>
      <c r="P32" s="2"/>
      <c r="Q32" s="2"/>
      <c r="R32" s="38"/>
      <c r="S32" s="38"/>
      <c r="T32" s="38"/>
      <c r="U32" s="38"/>
      <c r="V32" s="38"/>
      <c r="W32" s="38"/>
      <c r="X32" s="38"/>
      <c r="Y32" s="38"/>
      <c r="Z32" s="2"/>
    </row>
    <row r="33" spans="1:26" ht="30" customHeight="1">
      <c r="A33" s="68" t="s">
        <v>121</v>
      </c>
      <c r="B33" s="69" t="s">
        <v>122</v>
      </c>
      <c r="C33" s="70" t="s">
        <v>65</v>
      </c>
      <c r="D33" s="70" t="s">
        <v>66</v>
      </c>
      <c r="E33" s="70" t="s">
        <v>67</v>
      </c>
      <c r="F33" s="71" t="s">
        <v>68</v>
      </c>
      <c r="G33" s="827"/>
      <c r="H33" s="774"/>
      <c r="I33" s="774"/>
      <c r="J33" s="774"/>
      <c r="K33" s="774"/>
      <c r="L33" s="774"/>
      <c r="M33" s="775"/>
      <c r="N33" s="38"/>
      <c r="O33" s="38"/>
      <c r="P33" s="38"/>
      <c r="Q33" s="38"/>
      <c r="R33" s="2"/>
      <c r="S33" s="2"/>
      <c r="T33" s="2"/>
      <c r="U33" s="2"/>
      <c r="V33" s="2"/>
      <c r="W33" s="2"/>
      <c r="X33" s="2"/>
      <c r="Y33" s="2"/>
      <c r="Z33" s="38"/>
    </row>
    <row r="34" spans="1:26" ht="51.75" customHeight="1">
      <c r="A34" s="39" t="s">
        <v>469</v>
      </c>
      <c r="B34" s="369">
        <v>23</v>
      </c>
      <c r="C34" s="366">
        <v>23</v>
      </c>
      <c r="D34" s="370">
        <v>23</v>
      </c>
      <c r="E34" s="367" t="s">
        <v>29</v>
      </c>
      <c r="F34" s="44">
        <f t="shared" ref="F34:F38" si="0">C34/D34</f>
        <v>1</v>
      </c>
      <c r="G34" s="854"/>
      <c r="H34" s="809"/>
      <c r="I34" s="809"/>
      <c r="J34" s="809"/>
      <c r="K34" s="809"/>
      <c r="L34" s="809"/>
      <c r="M34" s="820"/>
      <c r="N34" s="2"/>
      <c r="O34" s="2"/>
      <c r="P34" s="2"/>
      <c r="Q34" s="2"/>
      <c r="T34" s="2"/>
      <c r="U34" s="2"/>
      <c r="V34" s="2"/>
      <c r="W34" s="2"/>
      <c r="X34" s="2"/>
      <c r="Y34" s="2"/>
      <c r="Z34" s="2"/>
    </row>
    <row r="35" spans="1:26" ht="51.75" customHeight="1">
      <c r="A35" s="39" t="s">
        <v>470</v>
      </c>
      <c r="B35" s="369">
        <v>72</v>
      </c>
      <c r="C35" s="344">
        <v>72</v>
      </c>
      <c r="D35" s="369">
        <v>72</v>
      </c>
      <c r="E35" s="367" t="s">
        <v>29</v>
      </c>
      <c r="F35" s="44">
        <f t="shared" si="0"/>
        <v>1</v>
      </c>
      <c r="G35" s="770"/>
      <c r="H35" s="770"/>
      <c r="I35" s="770"/>
      <c r="J35" s="770"/>
      <c r="K35" s="770"/>
      <c r="L35" s="770"/>
      <c r="M35" s="771"/>
      <c r="N35" s="2"/>
      <c r="O35" s="2"/>
      <c r="P35" s="2"/>
      <c r="Q35" s="2"/>
      <c r="T35" s="2"/>
      <c r="U35" s="2"/>
      <c r="V35" s="2"/>
      <c r="W35" s="2"/>
      <c r="X35" s="2"/>
      <c r="Y35" s="2"/>
      <c r="Z35" s="2"/>
    </row>
    <row r="36" spans="1:26" ht="51.75" customHeight="1">
      <c r="A36" s="39" t="s">
        <v>471</v>
      </c>
      <c r="B36" s="369">
        <v>34</v>
      </c>
      <c r="C36" s="344">
        <v>34</v>
      </c>
      <c r="D36" s="369">
        <v>34</v>
      </c>
      <c r="E36" s="367" t="s">
        <v>29</v>
      </c>
      <c r="F36" s="44">
        <f t="shared" si="0"/>
        <v>1</v>
      </c>
      <c r="G36" s="770"/>
      <c r="H36" s="770"/>
      <c r="I36" s="770"/>
      <c r="J36" s="770"/>
      <c r="K36" s="770"/>
      <c r="L36" s="770"/>
      <c r="M36" s="771"/>
      <c r="N36" s="2"/>
      <c r="O36" s="2"/>
      <c r="P36" s="2"/>
      <c r="Q36" s="2"/>
      <c r="T36" s="2"/>
      <c r="U36" s="2"/>
      <c r="V36" s="2"/>
      <c r="W36" s="2"/>
      <c r="X36" s="2"/>
      <c r="Y36" s="2"/>
      <c r="Z36" s="2"/>
    </row>
    <row r="37" spans="1:26" ht="51.75" customHeight="1">
      <c r="A37" s="39" t="s">
        <v>472</v>
      </c>
      <c r="B37" s="369"/>
      <c r="C37" s="344"/>
      <c r="D37" s="369"/>
      <c r="E37" s="367" t="s">
        <v>29</v>
      </c>
      <c r="F37" s="44" t="e">
        <f t="shared" si="0"/>
        <v>#DIV/0!</v>
      </c>
      <c r="G37" s="770"/>
      <c r="H37" s="770"/>
      <c r="I37" s="770"/>
      <c r="J37" s="770"/>
      <c r="K37" s="770"/>
      <c r="L37" s="770"/>
      <c r="M37" s="771"/>
      <c r="N37" s="2"/>
      <c r="O37" s="2"/>
      <c r="P37" s="2"/>
      <c r="Q37" s="2"/>
      <c r="T37" s="2"/>
      <c r="U37" s="2"/>
      <c r="V37" s="2"/>
      <c r="W37" s="2"/>
      <c r="X37" s="2"/>
      <c r="Y37" s="2"/>
      <c r="Z37" s="2"/>
    </row>
    <row r="38" spans="1:26" ht="37.5" customHeight="1">
      <c r="A38" s="45" t="s">
        <v>73</v>
      </c>
      <c r="B38" s="46">
        <v>1</v>
      </c>
      <c r="C38" s="49">
        <f t="shared" ref="C38:D38" si="1">SUM(C34:C37)</f>
        <v>129</v>
      </c>
      <c r="D38" s="49">
        <f t="shared" si="1"/>
        <v>129</v>
      </c>
      <c r="E38" s="49"/>
      <c r="F38" s="44">
        <f t="shared" si="0"/>
        <v>1</v>
      </c>
      <c r="G38" s="770"/>
      <c r="H38" s="770"/>
      <c r="I38" s="770"/>
      <c r="J38" s="770"/>
      <c r="K38" s="770"/>
      <c r="L38" s="770"/>
      <c r="M38" s="771"/>
      <c r="N38" s="2"/>
      <c r="O38" s="2"/>
      <c r="P38" s="2"/>
      <c r="Q38" s="2"/>
      <c r="R38" s="2"/>
      <c r="S38" s="2"/>
      <c r="T38" s="2"/>
      <c r="U38" s="2"/>
      <c r="V38" s="2"/>
      <c r="W38" s="2"/>
      <c r="X38" s="2"/>
      <c r="Y38" s="2"/>
      <c r="Z38" s="2"/>
    </row>
    <row r="39" spans="1:26"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row>
    <row r="40" spans="1:26" ht="36" customHeight="1">
      <c r="A40" s="855"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row>
    <row r="41" spans="1:26" ht="129.75" customHeight="1">
      <c r="A41" s="856" t="s">
        <v>473</v>
      </c>
      <c r="B41" s="809"/>
      <c r="C41" s="809"/>
      <c r="D41" s="809"/>
      <c r="E41" s="809"/>
      <c r="F41" s="809"/>
      <c r="G41" s="809"/>
      <c r="H41" s="809"/>
      <c r="I41" s="809"/>
      <c r="J41" s="809"/>
      <c r="K41" s="809"/>
      <c r="L41" s="809"/>
      <c r="M41" s="820"/>
      <c r="N41" s="2"/>
      <c r="O41" s="2"/>
      <c r="P41" s="2"/>
      <c r="Q41" s="2"/>
      <c r="R41" s="54"/>
      <c r="S41" s="54"/>
      <c r="T41" s="54"/>
      <c r="U41" s="54"/>
      <c r="V41" s="54"/>
      <c r="W41" s="54"/>
      <c r="X41" s="54"/>
      <c r="Y41" s="54"/>
      <c r="Z41" s="2"/>
    </row>
    <row r="42" spans="1:26" ht="31.5" customHeight="1">
      <c r="A42" s="864" t="s">
        <v>76</v>
      </c>
      <c r="B42" s="809"/>
      <c r="C42" s="810"/>
      <c r="D42" s="890" t="s">
        <v>77</v>
      </c>
      <c r="E42" s="809"/>
      <c r="F42" s="810"/>
      <c r="G42" s="853" t="s">
        <v>78</v>
      </c>
      <c r="H42" s="809"/>
      <c r="I42" s="809"/>
      <c r="J42" s="810"/>
      <c r="K42" s="857" t="s">
        <v>79</v>
      </c>
      <c r="L42" s="1178" t="s">
        <v>101</v>
      </c>
      <c r="M42" s="820"/>
      <c r="N42" s="53"/>
      <c r="O42" s="54"/>
      <c r="P42" s="54"/>
      <c r="Q42" s="54"/>
      <c r="R42" s="54"/>
      <c r="S42" s="54"/>
      <c r="T42" s="54"/>
      <c r="U42" s="54"/>
      <c r="V42" s="54"/>
      <c r="W42" s="54"/>
      <c r="X42" s="54"/>
      <c r="Y42" s="54"/>
      <c r="Z42" s="54"/>
    </row>
    <row r="43" spans="1:26"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row>
    <row r="44" spans="1:26" ht="57" customHeight="1">
      <c r="A44" s="892" t="s">
        <v>81</v>
      </c>
      <c r="B44" s="777"/>
      <c r="C44" s="802"/>
      <c r="D44" s="805" t="s">
        <v>455</v>
      </c>
      <c r="E44" s="777"/>
      <c r="F44" s="777"/>
      <c r="G44" s="777"/>
      <c r="H44" s="777"/>
      <c r="I44" s="777"/>
      <c r="J44" s="797"/>
      <c r="K44" s="326" t="s">
        <v>83</v>
      </c>
      <c r="L44" s="805" t="s">
        <v>456</v>
      </c>
      <c r="M44" s="797"/>
      <c r="N44" s="53"/>
      <c r="O44" s="54"/>
      <c r="P44" s="54"/>
      <c r="Q44" s="54"/>
      <c r="R44" s="4"/>
      <c r="S44" s="4"/>
      <c r="T44" s="4"/>
      <c r="U44" s="4"/>
      <c r="V44" s="4"/>
      <c r="W44" s="4"/>
      <c r="X44" s="4"/>
      <c r="Y44" s="4"/>
      <c r="Z44" s="54"/>
    </row>
    <row r="45" spans="1:26" ht="57.75" customHeight="1">
      <c r="A45" s="876" t="s">
        <v>85</v>
      </c>
      <c r="B45" s="766"/>
      <c r="C45" s="877"/>
      <c r="D45" s="768" t="s">
        <v>457</v>
      </c>
      <c r="E45" s="766"/>
      <c r="F45" s="766"/>
      <c r="G45" s="766"/>
      <c r="H45" s="766"/>
      <c r="I45" s="766"/>
      <c r="J45" s="789"/>
      <c r="K45" s="327" t="s">
        <v>86</v>
      </c>
      <c r="L45" s="1204">
        <v>45919</v>
      </c>
      <c r="M45" s="767"/>
      <c r="N45" s="4"/>
      <c r="O45" s="4"/>
      <c r="P45" s="4"/>
      <c r="Q45" s="4"/>
      <c r="R45" s="4"/>
      <c r="S45" s="4"/>
      <c r="T45" s="4"/>
      <c r="U45" s="4"/>
      <c r="V45" s="4"/>
      <c r="W45" s="4"/>
      <c r="X45" s="4"/>
      <c r="Y45" s="4"/>
      <c r="Z45" s="4"/>
    </row>
    <row r="46" spans="1:26" ht="35.25" customHeight="1">
      <c r="A46" s="1208" t="s">
        <v>191</v>
      </c>
      <c r="B46" s="766"/>
      <c r="C46" s="766"/>
      <c r="D46" s="766"/>
      <c r="E46" s="766"/>
      <c r="F46" s="766"/>
      <c r="G46" s="766"/>
      <c r="H46" s="766"/>
      <c r="I46" s="766"/>
      <c r="J46" s="766"/>
      <c r="K46" s="766"/>
      <c r="L46" s="766"/>
      <c r="M46" s="767"/>
      <c r="N46" s="4"/>
      <c r="O46" s="4"/>
      <c r="P46" s="4"/>
      <c r="Q46" s="4"/>
      <c r="R46" s="2"/>
      <c r="S46" s="2"/>
      <c r="T46" s="2"/>
      <c r="U46" s="2"/>
      <c r="V46" s="2"/>
      <c r="W46" s="2"/>
      <c r="X46" s="2"/>
      <c r="Y46" s="2"/>
      <c r="Z46" s="4"/>
    </row>
    <row r="47" spans="1:26"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row>
    <row r="48" spans="1:26"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row>
    <row r="49" spans="1:26" ht="48" customHeight="1">
      <c r="A49" s="961" t="s">
        <v>93</v>
      </c>
      <c r="B49" s="777"/>
      <c r="C49" s="797"/>
      <c r="D49" s="829" t="s">
        <v>135</v>
      </c>
      <c r="E49" s="777"/>
      <c r="F49" s="797"/>
      <c r="G49" s="830" t="s">
        <v>458</v>
      </c>
      <c r="H49" s="777"/>
      <c r="I49" s="777"/>
      <c r="J49" s="797"/>
      <c r="K49" s="58"/>
      <c r="L49" s="828"/>
      <c r="M49" s="778"/>
      <c r="N49" s="2"/>
      <c r="O49" s="2"/>
      <c r="P49" s="2"/>
      <c r="Q49" s="2"/>
      <c r="R49" s="2"/>
      <c r="S49" s="2"/>
      <c r="T49" s="2"/>
      <c r="U49" s="2"/>
      <c r="V49" s="2"/>
      <c r="W49" s="2"/>
      <c r="X49" s="2"/>
      <c r="Y49" s="2"/>
      <c r="Z49" s="2"/>
    </row>
    <row r="50" spans="1:26" ht="78" customHeight="1">
      <c r="A50" s="961" t="s">
        <v>96</v>
      </c>
      <c r="B50" s="777"/>
      <c r="C50" s="797"/>
      <c r="D50" s="829" t="s">
        <v>94</v>
      </c>
      <c r="E50" s="777"/>
      <c r="F50" s="797"/>
      <c r="G50" s="831" t="s">
        <v>459</v>
      </c>
      <c r="H50" s="777"/>
      <c r="I50" s="777"/>
      <c r="J50" s="797"/>
      <c r="K50" s="59"/>
      <c r="L50" s="828"/>
      <c r="M50" s="778"/>
      <c r="N50" s="2"/>
      <c r="O50" s="2"/>
      <c r="P50" s="2"/>
      <c r="Q50" s="2"/>
      <c r="R50" s="2"/>
      <c r="S50" s="2"/>
      <c r="T50" s="2"/>
      <c r="U50" s="2"/>
      <c r="V50" s="2"/>
      <c r="W50" s="2"/>
      <c r="X50" s="2"/>
      <c r="Y50" s="2"/>
      <c r="Z50" s="2"/>
    </row>
    <row r="51" spans="1:26" ht="49.5" customHeight="1">
      <c r="A51" s="961" t="s">
        <v>98</v>
      </c>
      <c r="B51" s="777"/>
      <c r="C51" s="797"/>
      <c r="D51" s="829" t="s">
        <v>94</v>
      </c>
      <c r="E51" s="777"/>
      <c r="F51" s="797"/>
      <c r="G51" s="831" t="s">
        <v>460</v>
      </c>
      <c r="H51" s="777"/>
      <c r="I51" s="777"/>
      <c r="J51" s="797"/>
      <c r="K51" s="58"/>
      <c r="L51" s="828"/>
      <c r="M51" s="778"/>
      <c r="N51" s="2"/>
      <c r="O51" s="2"/>
      <c r="P51" s="2"/>
      <c r="Q51" s="2"/>
      <c r="R51" s="2"/>
      <c r="S51" s="2"/>
      <c r="T51" s="2"/>
      <c r="U51" s="2"/>
      <c r="V51" s="2"/>
      <c r="W51" s="2"/>
      <c r="X51" s="2"/>
      <c r="Y51" s="2"/>
      <c r="Z51" s="2"/>
    </row>
    <row r="52" spans="1:26" ht="113.25" customHeight="1">
      <c r="A52" s="961" t="s">
        <v>100</v>
      </c>
      <c r="B52" s="777"/>
      <c r="C52" s="797"/>
      <c r="D52" s="829" t="s">
        <v>135</v>
      </c>
      <c r="E52" s="777"/>
      <c r="F52" s="797"/>
      <c r="G52" s="832" t="s">
        <v>461</v>
      </c>
      <c r="H52" s="777"/>
      <c r="I52" s="777"/>
      <c r="J52" s="797"/>
      <c r="K52" s="58"/>
      <c r="L52" s="828"/>
      <c r="M52" s="778"/>
      <c r="N52" s="2"/>
      <c r="O52" s="2"/>
      <c r="P52" s="2"/>
      <c r="Q52" s="2"/>
      <c r="R52" s="2"/>
      <c r="S52" s="2"/>
      <c r="T52" s="2"/>
      <c r="U52" s="2"/>
      <c r="V52" s="2"/>
      <c r="W52" s="2"/>
      <c r="X52" s="2"/>
      <c r="Y52" s="2"/>
      <c r="Z52" s="2"/>
    </row>
    <row r="53" spans="1:26" ht="15.75"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row>
    <row r="54" spans="1:26" ht="15.7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row>
    <row r="55" spans="1:26" ht="15.7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106.5"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row>
    <row r="57" spans="1:26"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94">
    <mergeCell ref="L51:M51"/>
    <mergeCell ref="L52:M52"/>
    <mergeCell ref="A24:M24"/>
    <mergeCell ref="A25:M25"/>
    <mergeCell ref="D26:M26"/>
    <mergeCell ref="A28:C29"/>
    <mergeCell ref="D28:F28"/>
    <mergeCell ref="G28:K28"/>
    <mergeCell ref="L28:M28"/>
    <mergeCell ref="D29:F29"/>
    <mergeCell ref="G29:K29"/>
    <mergeCell ref="L29:M29"/>
    <mergeCell ref="D17:M17"/>
    <mergeCell ref="A17:C22"/>
    <mergeCell ref="I18:M22"/>
    <mergeCell ref="D20:H22"/>
    <mergeCell ref="A23:M23"/>
    <mergeCell ref="A51:C51"/>
    <mergeCell ref="D51:F51"/>
    <mergeCell ref="G51:J51"/>
    <mergeCell ref="A52:C52"/>
    <mergeCell ref="D52:F52"/>
    <mergeCell ref="G52:J52"/>
    <mergeCell ref="A53:C56"/>
    <mergeCell ref="D53:J56"/>
    <mergeCell ref="K53:K56"/>
    <mergeCell ref="L53:M56"/>
    <mergeCell ref="A57:C57"/>
    <mergeCell ref="D57:J57"/>
    <mergeCell ref="K57:M57"/>
    <mergeCell ref="D50:F50"/>
    <mergeCell ref="G50:J50"/>
    <mergeCell ref="G48:J48"/>
    <mergeCell ref="L48:M48"/>
    <mergeCell ref="A49:C49"/>
    <mergeCell ref="D49:F49"/>
    <mergeCell ref="G49:J49"/>
    <mergeCell ref="L49:M49"/>
    <mergeCell ref="L50:M50"/>
    <mergeCell ref="A50:C50"/>
    <mergeCell ref="A48:C48"/>
    <mergeCell ref="D48:F48"/>
    <mergeCell ref="A44:C44"/>
    <mergeCell ref="D44:J44"/>
    <mergeCell ref="L44:M44"/>
    <mergeCell ref="D45:J45"/>
    <mergeCell ref="L45:M45"/>
    <mergeCell ref="A46:M46"/>
    <mergeCell ref="A47:M47"/>
    <mergeCell ref="A26:C26"/>
    <mergeCell ref="A27:C27"/>
    <mergeCell ref="D27:J27"/>
    <mergeCell ref="L27:M27"/>
    <mergeCell ref="A45:C45"/>
    <mergeCell ref="D42:F43"/>
    <mergeCell ref="G42:J43"/>
    <mergeCell ref="K42:K43"/>
    <mergeCell ref="L42:M43"/>
    <mergeCell ref="A31:M31"/>
    <mergeCell ref="A32:F32"/>
    <mergeCell ref="G32:M33"/>
    <mergeCell ref="G34:M39"/>
    <mergeCell ref="A40:M40"/>
    <mergeCell ref="A41:M41"/>
    <mergeCell ref="A42:C43"/>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L8" xr:uid="{00000000-0002-0000-1200-000000000000}">
      <formula1>$B$117:$B$129</formula1>
    </dataValidation>
    <dataValidation type="list" allowBlank="1" showInputMessage="1" showErrorMessage="1" prompt=" - " sqref="D12" xr:uid="{00000000-0002-0000-1200-000001000000}">
      <formula1>$A$110:$A$115</formula1>
    </dataValidation>
    <dataValidation type="list" allowBlank="1" showInputMessage="1" showErrorMessage="1" prompt=" - " sqref="D8" xr:uid="{00000000-0002-0000-1200-000002000000}">
      <formula1>$A$135:$A$137</formula1>
    </dataValidation>
    <dataValidation type="list" allowBlank="1" showInputMessage="1" showErrorMessage="1" prompt=" - " sqref="D49:D52" xr:uid="{00000000-0002-0000-1200-000003000000}">
      <formula1>$A$78:$A$81</formula1>
    </dataValidation>
    <dataValidation type="list" allowBlank="1" showInputMessage="1" showErrorMessage="1" prompt=" - " sqref="D7" xr:uid="{00000000-0002-0000-1200-000004000000}">
      <formula1>$A$145:$A$149</formula1>
    </dataValidation>
    <dataValidation type="list" allowBlank="1" showInputMessage="1" showErrorMessage="1" prompt=" - " sqref="D13" xr:uid="{00000000-0002-0000-1200-000005000000}">
      <formula1>$A$121:$A$128</formula1>
    </dataValidation>
    <dataValidation type="list" allowBlank="1" showErrorMessage="1" sqref="K49" xr:uid="{00000000-0002-0000-1200-000006000000}">
      <formula1>$A$80:$A$83</formula1>
    </dataValidation>
  </dataValidations>
  <pageMargins left="0.7" right="0.7" top="0.75" bottom="0.75" header="0" footer="0"/>
  <pageSetup orientation="landscape"/>
  <headerFooter>
    <oddFooter>&amp;LV5-08-06-2022</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CC00"/>
  </sheetPr>
  <dimension ref="A1:AR999"/>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25.140625" customWidth="1"/>
    <col min="11" max="11" width="23.42578125" customWidth="1"/>
    <col min="12" max="12" width="18.5703125" customWidth="1"/>
    <col min="13" max="13" width="29.85546875" customWidth="1"/>
    <col min="14" max="14" width="11.42578125" customWidth="1"/>
    <col min="15" max="17" width="10.7109375" hidden="1" customWidth="1"/>
    <col min="18" max="25" width="8.5703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6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105</v>
      </c>
      <c r="E8" s="766"/>
      <c r="F8" s="766"/>
      <c r="G8" s="766"/>
      <c r="H8" s="766"/>
      <c r="I8" s="766"/>
      <c r="J8" s="767"/>
      <c r="K8" s="3" t="s">
        <v>6</v>
      </c>
      <c r="L8" s="768" t="s">
        <v>7</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798" t="s">
        <v>106</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row>
    <row r="12" spans="1:26" ht="36.75" customHeight="1">
      <c r="A12" s="803" t="s">
        <v>16</v>
      </c>
      <c r="B12" s="777"/>
      <c r="C12" s="797"/>
      <c r="D12" s="804" t="s">
        <v>17</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4"/>
    </row>
    <row r="13" spans="1:26" ht="38.25" customHeight="1">
      <c r="A13" s="803" t="s">
        <v>24</v>
      </c>
      <c r="B13" s="777"/>
      <c r="C13" s="797"/>
      <c r="D13" s="805" t="s">
        <v>21</v>
      </c>
      <c r="E13" s="777"/>
      <c r="F13" s="777"/>
      <c r="G13" s="777"/>
      <c r="H13" s="777"/>
      <c r="I13" s="777"/>
      <c r="J13" s="797"/>
      <c r="K13" s="11" t="s">
        <v>25</v>
      </c>
      <c r="L13" s="806" t="s">
        <v>107</v>
      </c>
      <c r="M13" s="778"/>
      <c r="N13" s="4"/>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63" t="s">
        <v>110</v>
      </c>
      <c r="L14" s="873" t="s">
        <v>111</v>
      </c>
      <c r="M14" s="778"/>
      <c r="N14" s="4"/>
      <c r="O14" s="4"/>
      <c r="P14" s="4"/>
      <c r="Q14" s="4"/>
      <c r="R14" s="17" t="s">
        <v>32</v>
      </c>
      <c r="S14" s="16"/>
      <c r="T14" s="18"/>
      <c r="U14" s="19" t="s">
        <v>28</v>
      </c>
      <c r="V14" s="16"/>
      <c r="W14" s="16"/>
      <c r="X14" s="16"/>
      <c r="Y14" s="17" t="s">
        <v>29</v>
      </c>
      <c r="Z14" s="4"/>
    </row>
    <row r="15" spans="1:26" ht="24.75" customHeight="1">
      <c r="A15" s="808" t="s">
        <v>33</v>
      </c>
      <c r="B15" s="809"/>
      <c r="C15" s="810"/>
      <c r="D15" s="875" t="s">
        <v>112</v>
      </c>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4"/>
    </row>
    <row r="16" spans="1:26" ht="36.75" customHeight="1">
      <c r="A16" s="773"/>
      <c r="B16" s="774"/>
      <c r="C16" s="811"/>
      <c r="D16" s="870" t="s">
        <v>35</v>
      </c>
      <c r="E16" s="777"/>
      <c r="F16" s="797"/>
      <c r="G16" s="871" t="s">
        <v>36</v>
      </c>
      <c r="H16" s="777"/>
      <c r="I16" s="777"/>
      <c r="J16" s="797"/>
      <c r="K16" s="64" t="s">
        <v>37</v>
      </c>
      <c r="L16" s="868" t="s">
        <v>38</v>
      </c>
      <c r="M16" s="778"/>
      <c r="N16" s="4"/>
      <c r="O16" s="4"/>
      <c r="P16" s="4"/>
      <c r="Q16" s="4"/>
      <c r="R16" s="17" t="s">
        <v>39</v>
      </c>
      <c r="S16" s="16"/>
      <c r="T16" s="16"/>
      <c r="U16" s="16"/>
      <c r="V16" s="19" t="s">
        <v>28</v>
      </c>
      <c r="W16" s="19" t="s">
        <v>28</v>
      </c>
      <c r="X16" s="19" t="s">
        <v>28</v>
      </c>
      <c r="Y16" s="17" t="s">
        <v>39</v>
      </c>
      <c r="Z16" s="4"/>
    </row>
    <row r="17" spans="1:26" ht="39.75" customHeight="1">
      <c r="A17" s="808" t="s">
        <v>40</v>
      </c>
      <c r="B17" s="809"/>
      <c r="C17" s="810"/>
      <c r="D17" s="869" t="s">
        <v>113</v>
      </c>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row>
    <row r="18" spans="1:26" ht="20.25" customHeight="1">
      <c r="A18" s="772"/>
      <c r="B18" s="770"/>
      <c r="C18" s="814"/>
      <c r="D18" s="27" t="s">
        <v>114</v>
      </c>
      <c r="E18" s="28">
        <v>2022</v>
      </c>
      <c r="F18" s="28">
        <v>2023</v>
      </c>
      <c r="G18" s="28">
        <v>2024</v>
      </c>
      <c r="H18" s="28">
        <v>2025</v>
      </c>
      <c r="I18" s="819" t="s">
        <v>115</v>
      </c>
      <c r="J18" s="809"/>
      <c r="K18" s="809"/>
      <c r="L18" s="809"/>
      <c r="M18" s="820"/>
      <c r="N18" s="4"/>
      <c r="O18" s="4"/>
      <c r="P18" s="4"/>
      <c r="Q18" s="2"/>
      <c r="R18" s="2"/>
      <c r="S18" s="2"/>
      <c r="T18" s="2"/>
      <c r="U18" s="2"/>
      <c r="V18" s="2"/>
      <c r="W18" s="2"/>
      <c r="X18" s="2"/>
      <c r="Y18" s="2"/>
      <c r="Z18" s="4"/>
    </row>
    <row r="19" spans="1:26" ht="20.25" customHeight="1">
      <c r="A19" s="772"/>
      <c r="B19" s="770"/>
      <c r="C19" s="814"/>
      <c r="D19" s="65" t="s">
        <v>45</v>
      </c>
      <c r="E19" s="29" t="s">
        <v>29</v>
      </c>
      <c r="F19" s="29" t="s">
        <v>29</v>
      </c>
      <c r="G19" s="29" t="s">
        <v>29</v>
      </c>
      <c r="H19" s="29"/>
      <c r="I19" s="821"/>
      <c r="J19" s="770"/>
      <c r="K19" s="770"/>
      <c r="L19" s="770"/>
      <c r="M19" s="771"/>
      <c r="N19" s="2"/>
      <c r="O19" s="2"/>
      <c r="P19" s="2"/>
      <c r="Q19" s="2"/>
      <c r="R19" s="2"/>
      <c r="S19" s="2"/>
      <c r="T19" s="2"/>
      <c r="U19" s="2"/>
      <c r="V19" s="2"/>
      <c r="W19" s="2"/>
      <c r="X19" s="2"/>
      <c r="Y19" s="31"/>
      <c r="Z19" s="2"/>
    </row>
    <row r="20" spans="1:26" ht="18.75" customHeight="1">
      <c r="A20" s="772"/>
      <c r="B20" s="770"/>
      <c r="C20" s="814"/>
      <c r="D20" s="842"/>
      <c r="E20" s="809"/>
      <c r="F20" s="809"/>
      <c r="G20" s="809"/>
      <c r="H20" s="809"/>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770"/>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816"/>
      <c r="I22" s="822"/>
      <c r="J22" s="816"/>
      <c r="K22" s="816"/>
      <c r="L22" s="816"/>
      <c r="M22" s="823"/>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33" customHeight="1">
      <c r="A25" s="872" t="s">
        <v>116</v>
      </c>
      <c r="B25" s="784"/>
      <c r="C25" s="784"/>
      <c r="D25" s="784"/>
      <c r="E25" s="784"/>
      <c r="F25" s="784"/>
      <c r="G25" s="784"/>
      <c r="H25" s="784"/>
      <c r="I25" s="784"/>
      <c r="J25" s="784"/>
      <c r="K25" s="784"/>
      <c r="L25" s="784"/>
      <c r="M25" s="787"/>
      <c r="N25" s="2"/>
      <c r="O25" s="2"/>
      <c r="P25" s="2"/>
      <c r="Q25" s="2"/>
      <c r="R25" s="2"/>
      <c r="S25" s="2"/>
      <c r="T25" s="2"/>
      <c r="U25" s="2"/>
      <c r="V25" s="2"/>
      <c r="W25" s="2"/>
      <c r="X25" s="2"/>
      <c r="Y25" s="2"/>
      <c r="Z25" s="2"/>
    </row>
    <row r="26" spans="1:26" ht="69.75" customHeight="1">
      <c r="A26" s="803" t="s">
        <v>48</v>
      </c>
      <c r="B26" s="777"/>
      <c r="C26" s="797"/>
      <c r="D26" s="889" t="s">
        <v>117</v>
      </c>
      <c r="E26" s="777"/>
      <c r="F26" s="777"/>
      <c r="G26" s="777"/>
      <c r="H26" s="777"/>
      <c r="I26" s="777"/>
      <c r="J26" s="777"/>
      <c r="K26" s="777"/>
      <c r="L26" s="777"/>
      <c r="M26" s="778"/>
      <c r="N26" s="2"/>
      <c r="O26" s="2"/>
      <c r="P26" s="2"/>
      <c r="Q26" s="2"/>
      <c r="R26" s="2"/>
      <c r="S26" s="2"/>
      <c r="T26" s="2"/>
      <c r="U26" s="2"/>
      <c r="V26" s="2"/>
      <c r="W26" s="2"/>
      <c r="X26" s="2"/>
      <c r="Y26" s="2"/>
      <c r="Z26" s="2"/>
    </row>
    <row r="27" spans="1:26" ht="48" customHeight="1">
      <c r="A27" s="803" t="s">
        <v>50</v>
      </c>
      <c r="B27" s="777"/>
      <c r="C27" s="797"/>
      <c r="D27" s="824" t="s">
        <v>118</v>
      </c>
      <c r="E27" s="809"/>
      <c r="F27" s="809"/>
      <c r="G27" s="809"/>
      <c r="H27" s="809"/>
      <c r="I27" s="809"/>
      <c r="J27" s="810"/>
      <c r="K27" s="32" t="s">
        <v>52</v>
      </c>
      <c r="L27" s="824" t="s">
        <v>118</v>
      </c>
      <c r="M27" s="820"/>
      <c r="N27" s="4"/>
      <c r="O27" s="4"/>
      <c r="P27" s="4"/>
      <c r="Q27" s="4"/>
      <c r="R27" s="4"/>
      <c r="S27" s="4"/>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row>
    <row r="29" spans="1:26" ht="33.75" customHeight="1">
      <c r="A29" s="815"/>
      <c r="B29" s="816"/>
      <c r="C29" s="817"/>
      <c r="D29" s="850" t="s">
        <v>57</v>
      </c>
      <c r="E29" s="766"/>
      <c r="F29" s="789"/>
      <c r="G29" s="851" t="s">
        <v>119</v>
      </c>
      <c r="H29" s="766"/>
      <c r="I29" s="766"/>
      <c r="J29" s="766"/>
      <c r="K29" s="789"/>
      <c r="L29" s="852" t="s">
        <v>120</v>
      </c>
      <c r="M29" s="767"/>
      <c r="N29" s="2"/>
      <c r="O29" s="2"/>
      <c r="P29" s="2"/>
      <c r="Q29" s="2"/>
      <c r="R29" s="2"/>
      <c r="S29" s="2"/>
      <c r="T29" s="2"/>
      <c r="U29" s="2"/>
      <c r="V29" s="2"/>
      <c r="W29" s="2"/>
      <c r="X29" s="2"/>
      <c r="Y29" s="2"/>
      <c r="Z29" s="2"/>
    </row>
    <row r="30" spans="1:26" ht="15" customHeight="1">
      <c r="A30" s="1"/>
      <c r="B30" s="4"/>
      <c r="C30" s="4"/>
      <c r="D30" s="66"/>
      <c r="E30" s="66"/>
      <c r="F30" s="66"/>
      <c r="G30" s="66"/>
      <c r="H30" s="66"/>
      <c r="I30" s="66"/>
      <c r="J30" s="66"/>
      <c r="K30" s="66"/>
      <c r="L30" s="66"/>
      <c r="M30" s="67"/>
      <c r="N30" s="2"/>
      <c r="O30" s="2"/>
      <c r="P30" s="2"/>
      <c r="Q30" s="2"/>
      <c r="R30" s="2"/>
      <c r="S30" s="2"/>
      <c r="T30" s="2"/>
      <c r="U30" s="2"/>
      <c r="V30" s="2"/>
      <c r="W30" s="2"/>
      <c r="X30" s="2"/>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row>
    <row r="32" spans="1:26"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30" customHeight="1">
      <c r="A33" s="68" t="s">
        <v>121</v>
      </c>
      <c r="B33" s="69" t="s">
        <v>122</v>
      </c>
      <c r="C33" s="70" t="s">
        <v>65</v>
      </c>
      <c r="D33" s="70" t="s">
        <v>66</v>
      </c>
      <c r="E33" s="70" t="s">
        <v>67</v>
      </c>
      <c r="F33" s="71" t="s">
        <v>68</v>
      </c>
      <c r="G33" s="827"/>
      <c r="H33" s="774"/>
      <c r="I33" s="774"/>
      <c r="J33" s="774"/>
      <c r="K33" s="774"/>
      <c r="L33" s="774"/>
      <c r="M33" s="775"/>
      <c r="N33" s="38"/>
      <c r="O33" s="38"/>
      <c r="P33" s="38"/>
      <c r="Q33" s="38"/>
      <c r="R33" s="38"/>
      <c r="S33" s="38"/>
      <c r="T33" s="38"/>
      <c r="U33" s="38"/>
      <c r="V33" s="38"/>
      <c r="W33" s="38"/>
      <c r="X33" s="38"/>
      <c r="Y33" s="38"/>
      <c r="Z33" s="38"/>
    </row>
    <row r="34" spans="1:26" ht="28.5" customHeight="1">
      <c r="A34" s="39" t="s">
        <v>123</v>
      </c>
      <c r="B34" s="72">
        <v>1</v>
      </c>
      <c r="C34" s="73">
        <v>7</v>
      </c>
      <c r="D34" s="74">
        <v>15</v>
      </c>
      <c r="E34" s="43"/>
      <c r="F34" s="44">
        <f t="shared" ref="F34:F35" si="0">C34/D34</f>
        <v>0.46666666666666667</v>
      </c>
      <c r="G34" s="854"/>
      <c r="H34" s="809"/>
      <c r="I34" s="809"/>
      <c r="J34" s="809"/>
      <c r="K34" s="809"/>
      <c r="L34" s="809"/>
      <c r="M34" s="820"/>
      <c r="N34" s="2"/>
      <c r="O34" s="2"/>
      <c r="P34" s="2"/>
      <c r="Q34" s="2"/>
      <c r="R34" s="2"/>
      <c r="S34" s="2"/>
      <c r="T34" s="2"/>
      <c r="U34" s="2"/>
      <c r="V34" s="2"/>
      <c r="W34" s="2"/>
      <c r="X34" s="2"/>
      <c r="Y34" s="2"/>
      <c r="Z34" s="2"/>
    </row>
    <row r="35" spans="1:26" ht="28.5" customHeight="1">
      <c r="A35" s="39" t="s">
        <v>124</v>
      </c>
      <c r="B35" s="72">
        <v>1</v>
      </c>
      <c r="C35" s="73"/>
      <c r="D35" s="74"/>
      <c r="E35" s="43"/>
      <c r="F35" s="44" t="e">
        <f t="shared" si="0"/>
        <v>#DIV/0!</v>
      </c>
      <c r="G35" s="770"/>
      <c r="H35" s="770"/>
      <c r="I35" s="770"/>
      <c r="J35" s="770"/>
      <c r="K35" s="770"/>
      <c r="L35" s="770"/>
      <c r="M35" s="771"/>
      <c r="N35" s="2"/>
      <c r="O35" s="2"/>
      <c r="P35" s="2"/>
      <c r="S35" s="2"/>
      <c r="T35" s="2"/>
      <c r="U35" s="2"/>
      <c r="V35" s="2"/>
      <c r="W35" s="2"/>
      <c r="X35" s="2"/>
      <c r="Y35" s="2"/>
      <c r="Z35" s="2"/>
    </row>
    <row r="36" spans="1:26" ht="37.5" customHeight="1">
      <c r="A36" s="45" t="s">
        <v>73</v>
      </c>
      <c r="B36" s="46">
        <f>AVERAGE(B34:B35)</f>
        <v>1</v>
      </c>
      <c r="C36" s="22"/>
      <c r="D36" s="22"/>
      <c r="E36" s="43"/>
      <c r="F36" s="75" t="e">
        <f>AVERAGE(F34:F35)</f>
        <v>#DIV/0!</v>
      </c>
      <c r="G36" s="770"/>
      <c r="H36" s="770"/>
      <c r="I36" s="770"/>
      <c r="J36" s="770"/>
      <c r="K36" s="770"/>
      <c r="L36" s="770"/>
      <c r="M36" s="771"/>
      <c r="N36" s="2"/>
      <c r="O36" s="2"/>
      <c r="P36" s="2"/>
      <c r="Q36" s="2"/>
      <c r="R36" s="2"/>
      <c r="S36" s="2"/>
      <c r="T36" s="2"/>
      <c r="U36" s="2"/>
      <c r="V36" s="2"/>
      <c r="W36" s="2"/>
      <c r="X36" s="2"/>
      <c r="Y36" s="2"/>
      <c r="Z36" s="2"/>
    </row>
    <row r="37" spans="1:26" ht="51" customHeight="1">
      <c r="A37" s="51"/>
      <c r="B37" s="2"/>
      <c r="C37" s="2"/>
      <c r="D37" s="2"/>
      <c r="E37" s="2"/>
      <c r="F37" s="2"/>
      <c r="G37" s="774"/>
      <c r="H37" s="774"/>
      <c r="I37" s="774"/>
      <c r="J37" s="774"/>
      <c r="K37" s="774"/>
      <c r="L37" s="774"/>
      <c r="M37" s="775"/>
      <c r="N37" s="2"/>
      <c r="O37" s="2"/>
      <c r="P37" s="2"/>
      <c r="Q37" s="2"/>
      <c r="R37" s="2"/>
      <c r="S37" s="2"/>
      <c r="T37" s="2"/>
      <c r="U37" s="2"/>
      <c r="V37" s="2"/>
      <c r="W37" s="2"/>
      <c r="X37" s="2"/>
      <c r="Y37" s="2"/>
      <c r="Z37" s="2"/>
    </row>
    <row r="38" spans="1:26" ht="36" customHeight="1">
      <c r="A38" s="855" t="s">
        <v>74</v>
      </c>
      <c r="B38" s="777"/>
      <c r="C38" s="777"/>
      <c r="D38" s="777"/>
      <c r="E38" s="777"/>
      <c r="F38" s="777"/>
      <c r="G38" s="777"/>
      <c r="H38" s="777"/>
      <c r="I38" s="777"/>
      <c r="J38" s="777"/>
      <c r="K38" s="777"/>
      <c r="L38" s="777"/>
      <c r="M38" s="778"/>
      <c r="N38" s="2"/>
      <c r="O38" s="2"/>
      <c r="P38" s="2"/>
      <c r="Q38" s="2"/>
      <c r="R38" s="2"/>
      <c r="S38" s="2"/>
      <c r="T38" s="2"/>
      <c r="U38" s="2"/>
      <c r="V38" s="2"/>
      <c r="W38" s="2"/>
      <c r="X38" s="2"/>
      <c r="Y38" s="2"/>
      <c r="Z38" s="2"/>
    </row>
    <row r="39" spans="1:26" ht="251.25" customHeight="1">
      <c r="A39" s="856" t="s">
        <v>125</v>
      </c>
      <c r="B39" s="809"/>
      <c r="C39" s="809"/>
      <c r="D39" s="809"/>
      <c r="E39" s="809"/>
      <c r="F39" s="809"/>
      <c r="G39" s="809"/>
      <c r="H39" s="809"/>
      <c r="I39" s="809"/>
      <c r="J39" s="809"/>
      <c r="K39" s="809"/>
      <c r="L39" s="809"/>
      <c r="M39" s="820"/>
      <c r="N39" s="2"/>
      <c r="O39" s="2"/>
      <c r="P39" s="2"/>
      <c r="Q39" s="2"/>
      <c r="R39" s="2"/>
      <c r="S39" s="2"/>
      <c r="T39" s="2"/>
      <c r="U39" s="2"/>
      <c r="V39" s="2"/>
      <c r="W39" s="2"/>
      <c r="X39" s="2"/>
      <c r="Y39" s="2"/>
      <c r="Z39" s="2"/>
    </row>
    <row r="40" spans="1:26" ht="31.5" customHeight="1">
      <c r="A40" s="864" t="s">
        <v>76</v>
      </c>
      <c r="B40" s="809"/>
      <c r="C40" s="810"/>
      <c r="D40" s="890" t="s">
        <v>77</v>
      </c>
      <c r="E40" s="809"/>
      <c r="F40" s="810"/>
      <c r="G40" s="853" t="s">
        <v>78</v>
      </c>
      <c r="H40" s="809"/>
      <c r="I40" s="809"/>
      <c r="J40" s="810"/>
      <c r="K40" s="857" t="s">
        <v>79</v>
      </c>
      <c r="L40" s="891" t="s">
        <v>126</v>
      </c>
      <c r="M40" s="820"/>
      <c r="N40" s="53"/>
      <c r="O40" s="54"/>
      <c r="P40" s="54"/>
      <c r="Q40" s="54"/>
      <c r="R40" s="54"/>
      <c r="S40" s="54"/>
      <c r="T40" s="54"/>
      <c r="U40" s="54"/>
      <c r="V40" s="54"/>
      <c r="W40" s="54"/>
      <c r="X40" s="54"/>
      <c r="Y40" s="54"/>
      <c r="Z40" s="54"/>
    </row>
    <row r="41" spans="1:26" ht="31.5" customHeight="1">
      <c r="A41" s="773"/>
      <c r="B41" s="774"/>
      <c r="C41" s="811"/>
      <c r="D41" s="836"/>
      <c r="E41" s="774"/>
      <c r="F41" s="811"/>
      <c r="G41" s="836"/>
      <c r="H41" s="774"/>
      <c r="I41" s="774"/>
      <c r="J41" s="811"/>
      <c r="K41" s="858"/>
      <c r="L41" s="836"/>
      <c r="M41" s="775"/>
      <c r="N41" s="53"/>
      <c r="O41" s="54"/>
      <c r="P41" s="54"/>
      <c r="Q41" s="54"/>
      <c r="R41" s="54"/>
      <c r="S41" s="54"/>
      <c r="T41" s="54"/>
      <c r="U41" s="54"/>
      <c r="V41" s="54"/>
      <c r="W41" s="54"/>
      <c r="X41" s="54"/>
      <c r="Y41" s="54"/>
      <c r="Z41" s="54"/>
    </row>
    <row r="42" spans="1:26" ht="57" customHeight="1">
      <c r="A42" s="892" t="s">
        <v>81</v>
      </c>
      <c r="B42" s="777"/>
      <c r="C42" s="802"/>
      <c r="D42" s="805" t="s">
        <v>127</v>
      </c>
      <c r="E42" s="777"/>
      <c r="F42" s="777"/>
      <c r="G42" s="777"/>
      <c r="H42" s="777"/>
      <c r="I42" s="777"/>
      <c r="J42" s="797"/>
      <c r="K42" s="76" t="s">
        <v>83</v>
      </c>
      <c r="L42" s="805" t="s">
        <v>84</v>
      </c>
      <c r="M42" s="778"/>
      <c r="N42" s="53"/>
      <c r="O42" s="54"/>
      <c r="P42" s="54"/>
      <c r="Q42" s="54"/>
      <c r="R42" s="54"/>
      <c r="S42" s="54"/>
      <c r="T42" s="54"/>
      <c r="U42" s="54"/>
      <c r="V42" s="54"/>
      <c r="W42" s="54"/>
      <c r="X42" s="54"/>
      <c r="Y42" s="54"/>
      <c r="Z42" s="54"/>
    </row>
    <row r="43" spans="1:26" ht="57.75" customHeight="1">
      <c r="A43" s="876" t="s">
        <v>85</v>
      </c>
      <c r="B43" s="766"/>
      <c r="C43" s="877"/>
      <c r="D43" s="805" t="s">
        <v>84</v>
      </c>
      <c r="E43" s="777"/>
      <c r="F43" s="777"/>
      <c r="G43" s="777"/>
      <c r="H43" s="777"/>
      <c r="I43" s="777"/>
      <c r="J43" s="797"/>
      <c r="K43" s="77" t="s">
        <v>86</v>
      </c>
      <c r="L43" s="893">
        <v>45917</v>
      </c>
      <c r="M43" s="767"/>
      <c r="N43" s="4"/>
      <c r="O43" s="4"/>
      <c r="P43" s="4"/>
      <c r="Q43" s="4"/>
      <c r="R43" s="4"/>
      <c r="S43" s="4"/>
      <c r="T43" s="4"/>
      <c r="U43" s="4"/>
      <c r="V43" s="4"/>
      <c r="W43" s="4"/>
      <c r="X43" s="4"/>
      <c r="Y43" s="4"/>
      <c r="Z43" s="4"/>
    </row>
    <row r="44" spans="1:26" ht="35.25" customHeight="1">
      <c r="A44" s="862" t="s">
        <v>87</v>
      </c>
      <c r="B44" s="766"/>
      <c r="C44" s="766"/>
      <c r="D44" s="766"/>
      <c r="E44" s="766"/>
      <c r="F44" s="766"/>
      <c r="G44" s="766"/>
      <c r="H44" s="766"/>
      <c r="I44" s="766"/>
      <c r="J44" s="766"/>
      <c r="K44" s="766"/>
      <c r="L44" s="766"/>
      <c r="M44" s="767"/>
      <c r="N44" s="4"/>
      <c r="O44" s="4"/>
      <c r="P44" s="4"/>
      <c r="Q44" s="4"/>
      <c r="R44" s="4"/>
      <c r="S44" s="4"/>
      <c r="T44" s="4"/>
      <c r="U44" s="4"/>
      <c r="V44" s="4"/>
      <c r="W44" s="4"/>
      <c r="X44" s="4"/>
      <c r="Y44" s="4"/>
      <c r="Z44" s="4"/>
    </row>
    <row r="45" spans="1:26" ht="30.75" customHeight="1">
      <c r="A45" s="863" t="s">
        <v>88</v>
      </c>
      <c r="B45" s="777"/>
      <c r="C45" s="777"/>
      <c r="D45" s="777"/>
      <c r="E45" s="777"/>
      <c r="F45" s="777"/>
      <c r="G45" s="777"/>
      <c r="H45" s="777"/>
      <c r="I45" s="777"/>
      <c r="J45" s="777"/>
      <c r="K45" s="777"/>
      <c r="L45" s="777"/>
      <c r="M45" s="778"/>
      <c r="N45" s="2"/>
      <c r="O45" s="2"/>
      <c r="P45" s="2"/>
      <c r="Q45" s="2"/>
      <c r="R45" s="2"/>
      <c r="S45" s="2"/>
      <c r="T45" s="2"/>
      <c r="U45" s="2"/>
      <c r="V45" s="2"/>
      <c r="W45" s="2"/>
      <c r="X45" s="2"/>
      <c r="Y45" s="2"/>
      <c r="Z45" s="2"/>
    </row>
    <row r="46" spans="1:26" ht="15.75" customHeight="1">
      <c r="A46" s="860" t="s">
        <v>89</v>
      </c>
      <c r="B46" s="777"/>
      <c r="C46" s="797"/>
      <c r="D46" s="861" t="s">
        <v>90</v>
      </c>
      <c r="E46" s="777"/>
      <c r="F46" s="797"/>
      <c r="G46" s="861" t="s">
        <v>91</v>
      </c>
      <c r="H46" s="777"/>
      <c r="I46" s="777"/>
      <c r="J46" s="797"/>
      <c r="K46" s="57" t="s">
        <v>92</v>
      </c>
      <c r="L46" s="861" t="s">
        <v>91</v>
      </c>
      <c r="M46" s="778"/>
      <c r="N46" s="2"/>
      <c r="O46" s="2"/>
      <c r="P46" s="2"/>
      <c r="Q46" s="2"/>
      <c r="R46" s="2"/>
      <c r="S46" s="2"/>
      <c r="T46" s="2"/>
      <c r="U46" s="2"/>
      <c r="V46" s="2"/>
      <c r="W46" s="2"/>
      <c r="X46" s="2"/>
      <c r="Y46" s="2"/>
      <c r="Z46" s="2"/>
    </row>
    <row r="47" spans="1:26" ht="48" customHeight="1">
      <c r="A47" s="878" t="s">
        <v>128</v>
      </c>
      <c r="B47" s="777"/>
      <c r="C47" s="797"/>
      <c r="D47" s="829" t="s">
        <v>94</v>
      </c>
      <c r="E47" s="777"/>
      <c r="F47" s="797"/>
      <c r="G47" s="830" t="s">
        <v>129</v>
      </c>
      <c r="H47" s="777"/>
      <c r="I47" s="777"/>
      <c r="J47" s="797"/>
      <c r="K47" s="78"/>
      <c r="L47" s="894"/>
      <c r="M47" s="778"/>
      <c r="N47" s="2"/>
      <c r="O47" s="2"/>
      <c r="P47" s="2"/>
      <c r="Q47" s="2"/>
      <c r="R47" s="2"/>
      <c r="S47" s="2"/>
      <c r="T47" s="2"/>
      <c r="U47" s="2"/>
      <c r="V47" s="2"/>
      <c r="W47" s="2"/>
      <c r="X47" s="2"/>
      <c r="Y47" s="2"/>
      <c r="Z47" s="2"/>
    </row>
    <row r="48" spans="1:26" ht="78" customHeight="1">
      <c r="A48" s="878" t="s">
        <v>130</v>
      </c>
      <c r="B48" s="777"/>
      <c r="C48" s="797"/>
      <c r="D48" s="829" t="s">
        <v>94</v>
      </c>
      <c r="E48" s="777"/>
      <c r="F48" s="797"/>
      <c r="G48" s="831" t="s">
        <v>97</v>
      </c>
      <c r="H48" s="777"/>
      <c r="I48" s="777"/>
      <c r="J48" s="797"/>
      <c r="K48" s="79"/>
      <c r="L48" s="894"/>
      <c r="M48" s="778"/>
      <c r="N48" s="2"/>
      <c r="O48" s="2"/>
      <c r="P48" s="2"/>
      <c r="Q48" s="2"/>
      <c r="R48" s="2"/>
      <c r="S48" s="2"/>
      <c r="T48" s="2"/>
      <c r="U48" s="2"/>
      <c r="V48" s="2"/>
      <c r="W48" s="2"/>
      <c r="X48" s="2"/>
      <c r="Y48" s="2"/>
      <c r="Z48" s="2"/>
    </row>
    <row r="49" spans="1:44" ht="49.5" customHeight="1">
      <c r="A49" s="878" t="s">
        <v>131</v>
      </c>
      <c r="B49" s="777"/>
      <c r="C49" s="797"/>
      <c r="D49" s="829" t="s">
        <v>94</v>
      </c>
      <c r="E49" s="777"/>
      <c r="F49" s="797"/>
      <c r="G49" s="831" t="s">
        <v>99</v>
      </c>
      <c r="H49" s="777"/>
      <c r="I49" s="777"/>
      <c r="J49" s="797"/>
      <c r="K49" s="78"/>
      <c r="L49" s="894"/>
      <c r="M49" s="778"/>
      <c r="N49" s="2"/>
      <c r="O49" s="2"/>
      <c r="P49" s="2"/>
      <c r="Q49" s="2"/>
      <c r="R49" s="2"/>
      <c r="S49" s="2"/>
      <c r="T49" s="2"/>
      <c r="U49" s="2"/>
      <c r="V49" s="2"/>
      <c r="W49" s="2"/>
      <c r="X49" s="2"/>
      <c r="Y49" s="2"/>
      <c r="Z49" s="2"/>
    </row>
    <row r="50" spans="1:44" ht="36" customHeight="1">
      <c r="A50" s="878" t="s">
        <v>132</v>
      </c>
      <c r="B50" s="777"/>
      <c r="C50" s="797"/>
      <c r="D50" s="829" t="s">
        <v>101</v>
      </c>
      <c r="E50" s="777"/>
      <c r="F50" s="797"/>
      <c r="G50" s="832" t="s">
        <v>102</v>
      </c>
      <c r="H50" s="777"/>
      <c r="I50" s="777"/>
      <c r="J50" s="797"/>
      <c r="K50" s="78"/>
      <c r="L50" s="894"/>
      <c r="M50" s="778"/>
      <c r="N50" s="2"/>
      <c r="O50" s="2"/>
      <c r="P50" s="2"/>
      <c r="Q50" s="2"/>
      <c r="R50" s="2"/>
      <c r="S50" s="2"/>
      <c r="T50" s="2"/>
      <c r="U50" s="2"/>
      <c r="V50" s="2"/>
      <c r="W50" s="2"/>
      <c r="X50" s="2"/>
      <c r="Y50" s="2"/>
      <c r="Z50" s="2"/>
    </row>
    <row r="51" spans="1:44" ht="15.75" customHeight="1">
      <c r="A51" s="879" t="s">
        <v>103</v>
      </c>
      <c r="B51" s="809"/>
      <c r="C51" s="810"/>
      <c r="D51" s="883" t="s">
        <v>77</v>
      </c>
      <c r="E51" s="809"/>
      <c r="F51" s="809"/>
      <c r="G51" s="809"/>
      <c r="H51" s="809"/>
      <c r="I51" s="809"/>
      <c r="J51" s="810"/>
      <c r="K51" s="887"/>
      <c r="L51" s="888"/>
      <c r="M51" s="820"/>
      <c r="N51" s="2"/>
      <c r="O51" s="2"/>
      <c r="P51" s="2"/>
      <c r="Q51" s="2"/>
      <c r="R51" s="2"/>
      <c r="S51" s="2"/>
      <c r="T51" s="2"/>
      <c r="U51" s="2"/>
      <c r="V51" s="2"/>
      <c r="W51" s="2"/>
      <c r="X51" s="2"/>
      <c r="Y51" s="2"/>
      <c r="Z51" s="2"/>
    </row>
    <row r="52" spans="1:44" ht="15.75" customHeight="1">
      <c r="A52" s="821"/>
      <c r="B52" s="770"/>
      <c r="C52" s="814"/>
      <c r="D52" s="821"/>
      <c r="E52" s="770"/>
      <c r="F52" s="770"/>
      <c r="G52" s="770"/>
      <c r="H52" s="770"/>
      <c r="I52" s="770"/>
      <c r="J52" s="814"/>
      <c r="K52" s="839"/>
      <c r="L52" s="821"/>
      <c r="M52" s="771"/>
      <c r="N52" s="2"/>
      <c r="O52" s="2"/>
      <c r="P52" s="2"/>
      <c r="Q52" s="2"/>
      <c r="R52" s="2"/>
      <c r="S52" s="2"/>
      <c r="T52" s="2"/>
      <c r="U52" s="2"/>
      <c r="V52" s="2"/>
      <c r="W52" s="2"/>
      <c r="X52" s="2"/>
      <c r="Y52" s="2"/>
      <c r="Z52" s="2"/>
    </row>
    <row r="53" spans="1:44" ht="15.75" customHeight="1">
      <c r="A53" s="821"/>
      <c r="B53" s="770"/>
      <c r="C53" s="814"/>
      <c r="D53" s="821"/>
      <c r="E53" s="770"/>
      <c r="F53" s="770"/>
      <c r="G53" s="770"/>
      <c r="H53" s="770"/>
      <c r="I53" s="770"/>
      <c r="J53" s="814"/>
      <c r="K53" s="839"/>
      <c r="L53" s="821"/>
      <c r="M53" s="771"/>
      <c r="N53" s="2"/>
      <c r="O53" s="2"/>
      <c r="P53" s="2"/>
      <c r="Q53" s="2"/>
      <c r="R53" s="2"/>
      <c r="S53" s="2"/>
      <c r="T53" s="2"/>
      <c r="U53" s="2"/>
      <c r="V53" s="2"/>
      <c r="W53" s="2"/>
      <c r="X53" s="2"/>
      <c r="Y53" s="2"/>
      <c r="Z53" s="2"/>
    </row>
    <row r="54" spans="1:44" ht="15.75" customHeight="1">
      <c r="A54" s="836"/>
      <c r="B54" s="774"/>
      <c r="C54" s="811"/>
      <c r="D54" s="884"/>
      <c r="E54" s="885"/>
      <c r="F54" s="885"/>
      <c r="G54" s="885"/>
      <c r="H54" s="885"/>
      <c r="I54" s="885"/>
      <c r="J54" s="886"/>
      <c r="K54" s="839"/>
      <c r="L54" s="821"/>
      <c r="M54" s="771"/>
      <c r="N54" s="2"/>
      <c r="O54" s="2"/>
      <c r="P54" s="2"/>
      <c r="Q54" s="2"/>
      <c r="R54" s="2"/>
      <c r="S54" s="2"/>
      <c r="T54" s="2"/>
      <c r="U54" s="2"/>
      <c r="V54" s="2"/>
      <c r="W54" s="2"/>
      <c r="X54" s="2"/>
      <c r="Y54" s="2"/>
      <c r="Z54" s="2"/>
    </row>
    <row r="55" spans="1:44" ht="82.5" customHeight="1">
      <c r="A55" s="880" t="s">
        <v>133</v>
      </c>
      <c r="B55" s="777"/>
      <c r="C55" s="802"/>
      <c r="D55" s="881" t="s">
        <v>134</v>
      </c>
      <c r="E55" s="777"/>
      <c r="F55" s="777"/>
      <c r="G55" s="777"/>
      <c r="H55" s="777"/>
      <c r="I55" s="777"/>
      <c r="J55" s="797"/>
      <c r="K55" s="882"/>
      <c r="L55" s="777"/>
      <c r="M55" s="797"/>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ht="12.75" customHeight="1">
      <c r="A56" s="80"/>
      <c r="B56" s="80"/>
      <c r="C56" s="80"/>
      <c r="D56" s="81"/>
      <c r="E56" s="81"/>
      <c r="F56" s="81"/>
      <c r="G56" s="81"/>
      <c r="H56" s="81"/>
      <c r="I56" s="81"/>
      <c r="J56" s="81"/>
      <c r="K56" s="81"/>
      <c r="L56" s="81"/>
      <c r="M56" s="81"/>
      <c r="N56" s="2"/>
      <c r="O56" s="2"/>
      <c r="P56" s="2"/>
      <c r="Q56" s="2"/>
      <c r="R56" s="2"/>
      <c r="S56" s="2"/>
      <c r="T56" s="2"/>
      <c r="U56" s="2"/>
      <c r="V56" s="2"/>
      <c r="W56" s="2"/>
      <c r="X56" s="2"/>
      <c r="Y56" s="2"/>
      <c r="Z56" s="2"/>
    </row>
    <row r="57" spans="1:44" ht="12.75" customHeight="1">
      <c r="A57" s="80"/>
      <c r="B57" s="80"/>
      <c r="C57" s="80"/>
      <c r="D57" s="81"/>
      <c r="E57" s="81"/>
      <c r="F57" s="81"/>
      <c r="G57" s="81"/>
      <c r="H57" s="81"/>
      <c r="I57" s="81"/>
      <c r="J57" s="81"/>
      <c r="K57" s="81"/>
      <c r="L57" s="81"/>
      <c r="M57" s="81"/>
      <c r="N57" s="2"/>
      <c r="O57" s="2"/>
      <c r="P57" s="2"/>
      <c r="Q57" s="2"/>
      <c r="R57" s="2"/>
      <c r="S57" s="2"/>
      <c r="T57" s="2"/>
      <c r="U57" s="2"/>
      <c r="V57" s="2"/>
      <c r="W57" s="2"/>
      <c r="X57" s="2"/>
      <c r="Y57" s="2"/>
      <c r="Z57" s="2"/>
    </row>
    <row r="58" spans="1:44" ht="12.75" customHeight="1">
      <c r="A58" s="80"/>
      <c r="B58" s="80"/>
      <c r="C58" s="80"/>
      <c r="D58" s="81"/>
      <c r="E58" s="81"/>
      <c r="F58" s="81"/>
      <c r="G58" s="81"/>
      <c r="H58" s="81"/>
      <c r="I58" s="81"/>
      <c r="J58" s="81"/>
      <c r="K58" s="81"/>
      <c r="L58" s="81"/>
      <c r="M58" s="81"/>
      <c r="N58" s="2"/>
      <c r="O58" s="2"/>
      <c r="P58" s="2"/>
      <c r="Q58" s="2"/>
      <c r="R58" s="2"/>
      <c r="S58" s="2"/>
      <c r="T58" s="2"/>
      <c r="U58" s="2"/>
      <c r="V58" s="2"/>
      <c r="W58" s="2"/>
      <c r="X58" s="2"/>
      <c r="Y58" s="2"/>
      <c r="Z58" s="2"/>
    </row>
    <row r="59" spans="1:44" ht="12.75" customHeight="1">
      <c r="A59" s="80"/>
      <c r="B59" s="80"/>
      <c r="C59" s="80"/>
      <c r="D59" s="81"/>
      <c r="E59" s="81"/>
      <c r="F59" s="81"/>
      <c r="G59" s="81"/>
      <c r="H59" s="81"/>
      <c r="I59" s="81"/>
      <c r="J59" s="81"/>
      <c r="K59" s="81"/>
      <c r="L59" s="81"/>
      <c r="M59" s="81"/>
      <c r="N59" s="2"/>
      <c r="O59" s="2"/>
      <c r="P59" s="2"/>
      <c r="Q59" s="2"/>
      <c r="R59" s="2"/>
      <c r="S59" s="2"/>
      <c r="T59" s="2"/>
      <c r="U59" s="2"/>
      <c r="V59" s="2"/>
      <c r="W59" s="2"/>
      <c r="X59" s="2"/>
      <c r="Y59" s="2"/>
      <c r="Z59" s="2"/>
    </row>
    <row r="60" spans="1:44" ht="12.75" customHeight="1">
      <c r="A60" s="80"/>
      <c r="B60" s="80"/>
      <c r="C60" s="80"/>
      <c r="D60" s="81"/>
      <c r="E60" s="81"/>
      <c r="F60" s="81"/>
      <c r="G60" s="81"/>
      <c r="H60" s="81"/>
      <c r="I60" s="81"/>
      <c r="J60" s="81"/>
      <c r="K60" s="81"/>
      <c r="L60" s="81"/>
      <c r="M60" s="81"/>
      <c r="N60" s="2"/>
      <c r="O60" s="2"/>
      <c r="P60" s="2"/>
      <c r="Q60" s="2"/>
      <c r="R60" s="2"/>
      <c r="S60" s="2"/>
      <c r="T60" s="2"/>
      <c r="U60" s="2"/>
      <c r="V60" s="2"/>
      <c r="W60" s="2"/>
      <c r="X60" s="2"/>
      <c r="Y60" s="2"/>
      <c r="Z60" s="2"/>
    </row>
    <row r="61" spans="1:44" ht="12.75" customHeight="1">
      <c r="A61" s="80"/>
      <c r="B61" s="80"/>
      <c r="C61" s="80"/>
      <c r="D61" s="81"/>
      <c r="E61" s="81"/>
      <c r="F61" s="81"/>
      <c r="G61" s="81"/>
      <c r="H61" s="81"/>
      <c r="I61" s="81"/>
      <c r="J61" s="81"/>
      <c r="K61" s="81"/>
      <c r="L61" s="81"/>
      <c r="M61" s="81"/>
      <c r="N61" s="2"/>
      <c r="O61" s="2"/>
      <c r="P61" s="2"/>
      <c r="Q61" s="2"/>
      <c r="R61" s="2"/>
      <c r="S61" s="2"/>
      <c r="T61" s="2"/>
      <c r="U61" s="2"/>
      <c r="V61" s="2"/>
      <c r="W61" s="2"/>
      <c r="X61" s="2"/>
      <c r="Y61" s="2"/>
      <c r="Z61" s="2"/>
    </row>
    <row r="62" spans="1:44" ht="12.75" customHeight="1">
      <c r="A62" s="80"/>
      <c r="B62" s="80"/>
      <c r="C62" s="80"/>
      <c r="D62" s="81"/>
      <c r="E62" s="81"/>
      <c r="F62" s="81"/>
      <c r="G62" s="81"/>
      <c r="H62" s="81"/>
      <c r="I62" s="81"/>
      <c r="J62" s="81"/>
      <c r="K62" s="81"/>
      <c r="L62" s="81"/>
      <c r="M62" s="81"/>
      <c r="N62" s="2"/>
      <c r="O62" s="2"/>
      <c r="P62" s="2"/>
      <c r="Q62" s="2"/>
      <c r="R62" s="2"/>
      <c r="S62" s="2"/>
      <c r="T62" s="2"/>
      <c r="U62" s="2"/>
      <c r="V62" s="2"/>
      <c r="W62" s="2"/>
      <c r="X62" s="2"/>
      <c r="Y62" s="2"/>
      <c r="Z62" s="2"/>
    </row>
    <row r="63" spans="1:44" ht="12.75" customHeight="1">
      <c r="A63" s="80"/>
      <c r="B63" s="80"/>
      <c r="C63" s="80"/>
      <c r="D63" s="81"/>
      <c r="E63" s="81"/>
      <c r="F63" s="81"/>
      <c r="G63" s="81"/>
      <c r="H63" s="81"/>
      <c r="I63" s="81"/>
      <c r="J63" s="81"/>
      <c r="K63" s="81"/>
      <c r="L63" s="81"/>
      <c r="M63" s="81"/>
      <c r="N63" s="2"/>
      <c r="O63" s="2"/>
      <c r="P63" s="2"/>
      <c r="Q63" s="2"/>
      <c r="R63" s="2"/>
      <c r="S63" s="2"/>
      <c r="T63" s="2"/>
      <c r="U63" s="2"/>
      <c r="V63" s="2"/>
      <c r="W63" s="2"/>
      <c r="X63" s="2"/>
      <c r="Y63" s="2"/>
      <c r="Z63" s="2"/>
    </row>
    <row r="64" spans="1:44" ht="12.75" customHeight="1">
      <c r="A64" s="80"/>
      <c r="B64" s="80"/>
      <c r="C64" s="80"/>
      <c r="D64" s="81"/>
      <c r="E64" s="81"/>
      <c r="F64" s="81"/>
      <c r="G64" s="81"/>
      <c r="H64" s="81"/>
      <c r="I64" s="81"/>
      <c r="J64" s="81"/>
      <c r="K64" s="81"/>
      <c r="L64" s="81"/>
      <c r="M64" s="81"/>
      <c r="N64" s="2"/>
      <c r="O64" s="2"/>
      <c r="P64" s="2"/>
      <c r="Q64" s="2"/>
      <c r="R64" s="2"/>
      <c r="S64" s="2"/>
      <c r="T64" s="2"/>
      <c r="U64" s="2"/>
      <c r="V64" s="2"/>
      <c r="W64" s="2"/>
      <c r="X64" s="2"/>
      <c r="Y64" s="2"/>
      <c r="Z64" s="2"/>
    </row>
    <row r="65" spans="1:26" ht="12.75" customHeight="1">
      <c r="A65" s="80"/>
      <c r="B65" s="80"/>
      <c r="C65" s="80"/>
      <c r="D65" s="81"/>
      <c r="E65" s="81"/>
      <c r="F65" s="81"/>
      <c r="G65" s="81"/>
      <c r="H65" s="81"/>
      <c r="I65" s="81"/>
      <c r="J65" s="81"/>
      <c r="K65" s="81"/>
      <c r="L65" s="81"/>
      <c r="M65" s="81"/>
      <c r="N65" s="2"/>
      <c r="O65" s="2"/>
      <c r="P65" s="2"/>
      <c r="Q65" s="2"/>
      <c r="R65" s="2"/>
      <c r="S65" s="2"/>
      <c r="T65" s="2"/>
      <c r="U65" s="2"/>
      <c r="V65" s="2"/>
      <c r="W65" s="2"/>
      <c r="X65" s="2"/>
      <c r="Y65" s="2"/>
      <c r="Z65" s="2"/>
    </row>
    <row r="66" spans="1:26" ht="12.75" customHeight="1">
      <c r="A66" s="80"/>
      <c r="B66" s="80"/>
      <c r="C66" s="80"/>
      <c r="D66" s="81"/>
      <c r="E66" s="81"/>
      <c r="F66" s="81"/>
      <c r="G66" s="81"/>
      <c r="H66" s="81"/>
      <c r="I66" s="81"/>
      <c r="J66" s="81"/>
      <c r="K66" s="81"/>
      <c r="L66" s="81"/>
      <c r="M66" s="81"/>
      <c r="N66" s="2"/>
      <c r="O66" s="2"/>
      <c r="P66" s="2"/>
      <c r="Q66" s="2"/>
      <c r="R66" s="2"/>
      <c r="S66" s="2"/>
      <c r="T66" s="2"/>
      <c r="U66" s="2"/>
      <c r="V66" s="2"/>
      <c r="W66" s="2"/>
      <c r="X66" s="2"/>
      <c r="Y66" s="2"/>
      <c r="Z66" s="2"/>
    </row>
    <row r="67" spans="1:26" ht="12.75" customHeight="1">
      <c r="A67" s="80"/>
      <c r="B67" s="80"/>
      <c r="C67" s="80"/>
      <c r="D67" s="81"/>
      <c r="E67" s="81"/>
      <c r="F67" s="81"/>
      <c r="G67" s="81"/>
      <c r="H67" s="81"/>
      <c r="I67" s="81"/>
      <c r="J67" s="81"/>
      <c r="K67" s="81"/>
      <c r="L67" s="81"/>
      <c r="M67" s="81"/>
      <c r="N67" s="2"/>
      <c r="O67" s="2"/>
      <c r="P67" s="2"/>
      <c r="Q67" s="2"/>
      <c r="R67" s="2"/>
      <c r="S67" s="2"/>
      <c r="T67" s="2"/>
      <c r="U67" s="2"/>
      <c r="V67" s="2"/>
      <c r="W67" s="2"/>
      <c r="X67" s="2"/>
      <c r="Y67" s="2"/>
      <c r="Z67" s="2"/>
    </row>
    <row r="68" spans="1:26" ht="12.75" customHeight="1">
      <c r="A68" s="80" t="s">
        <v>94</v>
      </c>
      <c r="B68" s="80"/>
      <c r="C68" s="80"/>
      <c r="D68" s="81"/>
      <c r="E68" s="81"/>
      <c r="F68" s="81"/>
      <c r="G68" s="81"/>
      <c r="H68" s="81"/>
      <c r="I68" s="81"/>
      <c r="J68" s="81"/>
      <c r="K68" s="81"/>
      <c r="L68" s="81"/>
      <c r="M68" s="81"/>
      <c r="N68" s="2"/>
      <c r="O68" s="2"/>
      <c r="P68" s="2"/>
      <c r="Q68" s="2"/>
      <c r="R68" s="2"/>
      <c r="S68" s="2"/>
      <c r="T68" s="2"/>
      <c r="U68" s="2"/>
      <c r="V68" s="2"/>
      <c r="W68" s="2"/>
      <c r="X68" s="2"/>
      <c r="Y68" s="2"/>
      <c r="Z68" s="2"/>
    </row>
    <row r="69" spans="1:26" ht="12.75" customHeight="1">
      <c r="A69" s="80" t="s">
        <v>135</v>
      </c>
      <c r="B69" s="80"/>
      <c r="C69" s="80"/>
      <c r="D69" s="81"/>
      <c r="E69" s="81"/>
      <c r="F69" s="81"/>
      <c r="G69" s="81"/>
      <c r="H69" s="81"/>
      <c r="I69" s="81"/>
      <c r="J69" s="81"/>
      <c r="K69" s="81"/>
      <c r="L69" s="81"/>
      <c r="M69" s="81"/>
      <c r="N69" s="2"/>
      <c r="O69" s="2"/>
      <c r="P69" s="2"/>
      <c r="Q69" s="2"/>
      <c r="R69" s="2"/>
      <c r="S69" s="2"/>
      <c r="T69" s="2"/>
      <c r="U69" s="2"/>
      <c r="V69" s="2"/>
      <c r="W69" s="2"/>
      <c r="X69" s="2"/>
      <c r="Y69" s="2"/>
      <c r="Z69" s="2"/>
    </row>
    <row r="70" spans="1:26" ht="12.75" customHeight="1">
      <c r="A70" s="80" t="s">
        <v>101</v>
      </c>
      <c r="B70" s="80"/>
      <c r="C70" s="80"/>
      <c r="D70" s="81"/>
      <c r="E70" s="81"/>
      <c r="F70" s="81"/>
      <c r="G70" s="81"/>
      <c r="H70" s="81"/>
      <c r="I70" s="81"/>
      <c r="J70" s="81"/>
      <c r="K70" s="81"/>
      <c r="L70" s="81"/>
      <c r="M70" s="81"/>
      <c r="N70" s="2"/>
      <c r="O70" s="2"/>
      <c r="P70" s="2"/>
      <c r="Q70" s="2"/>
      <c r="R70" s="2"/>
      <c r="S70" s="2"/>
      <c r="T70" s="2"/>
      <c r="U70" s="2"/>
      <c r="V70" s="2"/>
      <c r="W70" s="2"/>
      <c r="X70" s="2"/>
      <c r="Y70" s="2"/>
      <c r="Z70" s="2"/>
    </row>
    <row r="71" spans="1:26" ht="12.75" customHeight="1">
      <c r="A71" s="80" t="s">
        <v>136</v>
      </c>
      <c r="B71" s="80"/>
      <c r="C71" s="80"/>
      <c r="D71" s="81"/>
      <c r="E71" s="81"/>
      <c r="F71" s="81"/>
      <c r="G71" s="81"/>
      <c r="H71" s="81"/>
      <c r="I71" s="81"/>
      <c r="J71" s="81"/>
      <c r="K71" s="81"/>
      <c r="L71" s="81"/>
      <c r="M71" s="81"/>
      <c r="N71" s="2"/>
      <c r="O71" s="2"/>
      <c r="P71" s="2"/>
      <c r="Q71" s="2"/>
      <c r="R71" s="2"/>
      <c r="S71" s="2"/>
      <c r="T71" s="2"/>
      <c r="U71" s="2"/>
      <c r="V71" s="2"/>
      <c r="W71" s="2"/>
      <c r="X71" s="2"/>
      <c r="Y71" s="2"/>
      <c r="Z71" s="2"/>
    </row>
    <row r="72" spans="1:26" ht="12.75" customHeight="1">
      <c r="A72" s="80"/>
      <c r="B72" s="80"/>
      <c r="C72" s="80"/>
      <c r="D72" s="81"/>
      <c r="E72" s="81"/>
      <c r="F72" s="81"/>
      <c r="G72" s="81"/>
      <c r="H72" s="81"/>
      <c r="I72" s="81"/>
      <c r="J72" s="81"/>
      <c r="K72" s="81"/>
      <c r="L72" s="81"/>
      <c r="M72" s="81"/>
      <c r="N72" s="2"/>
      <c r="O72" s="2"/>
      <c r="P72" s="2"/>
      <c r="Q72" s="2"/>
      <c r="R72" s="2"/>
      <c r="S72" s="2"/>
      <c r="T72" s="2"/>
      <c r="U72" s="2"/>
      <c r="V72" s="2"/>
      <c r="W72" s="2"/>
      <c r="X72" s="2"/>
      <c r="Y72" s="2"/>
      <c r="Z72" s="2"/>
    </row>
    <row r="73" spans="1:26" ht="12.75" customHeight="1">
      <c r="A73" s="80"/>
      <c r="B73" s="80"/>
      <c r="C73" s="80"/>
      <c r="D73" s="81"/>
      <c r="E73" s="81"/>
      <c r="F73" s="81"/>
      <c r="G73" s="81"/>
      <c r="H73" s="81"/>
      <c r="I73" s="81"/>
      <c r="J73" s="81"/>
      <c r="K73" s="81"/>
      <c r="L73" s="81"/>
      <c r="M73" s="81"/>
      <c r="N73" s="2"/>
      <c r="O73" s="2"/>
      <c r="P73" s="2"/>
      <c r="Q73" s="2"/>
      <c r="R73" s="2"/>
      <c r="S73" s="2"/>
      <c r="T73" s="2"/>
      <c r="U73" s="2"/>
      <c r="V73" s="2"/>
      <c r="W73" s="2"/>
      <c r="X73" s="2"/>
      <c r="Y73" s="2"/>
      <c r="Z73" s="2"/>
    </row>
    <row r="74" spans="1:26" ht="12.75" customHeight="1">
      <c r="A74" s="80"/>
      <c r="B74" s="80"/>
      <c r="C74" s="80"/>
      <c r="D74" s="81"/>
      <c r="E74" s="81"/>
      <c r="F74" s="81"/>
      <c r="G74" s="81"/>
      <c r="H74" s="81"/>
      <c r="I74" s="81"/>
      <c r="J74" s="81"/>
      <c r="K74" s="81"/>
      <c r="L74" s="81"/>
      <c r="M74" s="81"/>
      <c r="N74" s="2"/>
      <c r="O74" s="2"/>
      <c r="P74" s="2"/>
      <c r="Q74" s="2"/>
      <c r="R74" s="2"/>
      <c r="S74" s="2"/>
      <c r="T74" s="2"/>
      <c r="U74" s="2"/>
      <c r="V74" s="2"/>
      <c r="W74" s="2"/>
      <c r="X74" s="2"/>
      <c r="Y74" s="2"/>
      <c r="Z74" s="2"/>
    </row>
    <row r="75" spans="1:26" ht="12.75" customHeight="1">
      <c r="A75" s="80"/>
      <c r="B75" s="80"/>
      <c r="C75" s="80"/>
      <c r="D75" s="81"/>
      <c r="E75" s="81"/>
      <c r="F75" s="81"/>
      <c r="G75" s="81"/>
      <c r="H75" s="81"/>
      <c r="I75" s="81"/>
      <c r="J75" s="81"/>
      <c r="K75" s="81"/>
      <c r="L75" s="81"/>
      <c r="M75" s="81"/>
      <c r="N75" s="2"/>
      <c r="O75" s="2"/>
      <c r="P75" s="2"/>
      <c r="Q75" s="2"/>
      <c r="R75" s="2"/>
      <c r="S75" s="2"/>
      <c r="T75" s="2"/>
      <c r="U75" s="2"/>
      <c r="V75" s="2"/>
      <c r="W75" s="2"/>
      <c r="X75" s="2"/>
      <c r="Y75" s="2"/>
      <c r="Z75" s="2"/>
    </row>
    <row r="76" spans="1:26" ht="12.75" customHeight="1">
      <c r="A76" s="80"/>
      <c r="B76" s="80"/>
      <c r="C76" s="80"/>
      <c r="D76" s="81"/>
      <c r="E76" s="81"/>
      <c r="F76" s="81"/>
      <c r="G76" s="81"/>
      <c r="H76" s="81"/>
      <c r="I76" s="81"/>
      <c r="J76" s="81"/>
      <c r="K76" s="81"/>
      <c r="L76" s="81"/>
      <c r="M76" s="81"/>
      <c r="N76" s="2"/>
      <c r="O76" s="2"/>
      <c r="P76" s="2"/>
      <c r="Q76" s="2"/>
      <c r="R76" s="2"/>
      <c r="S76" s="2"/>
      <c r="T76" s="2"/>
      <c r="U76" s="2"/>
      <c r="V76" s="2"/>
      <c r="W76" s="2"/>
      <c r="X76" s="2"/>
      <c r="Y76" s="2"/>
      <c r="Z76" s="2"/>
    </row>
    <row r="77" spans="1:26" ht="12.75" customHeight="1">
      <c r="A77" s="80"/>
      <c r="B77" s="80"/>
      <c r="C77" s="80"/>
      <c r="D77" s="81"/>
      <c r="E77" s="81"/>
      <c r="F77" s="81"/>
      <c r="G77" s="81"/>
      <c r="H77" s="81"/>
      <c r="I77" s="81"/>
      <c r="J77" s="81"/>
      <c r="K77" s="81"/>
      <c r="L77" s="81"/>
      <c r="M77" s="81"/>
      <c r="N77" s="2"/>
      <c r="O77" s="2"/>
      <c r="P77" s="2"/>
      <c r="Q77" s="2"/>
      <c r="R77" s="2"/>
      <c r="S77" s="2"/>
      <c r="T77" s="2"/>
      <c r="U77" s="2"/>
      <c r="V77" s="2"/>
      <c r="W77" s="2"/>
      <c r="X77" s="2"/>
      <c r="Y77" s="2"/>
      <c r="Z77" s="2"/>
    </row>
    <row r="78" spans="1:26" ht="12.75" customHeight="1">
      <c r="A78" s="80"/>
      <c r="B78" s="80"/>
      <c r="C78" s="80"/>
      <c r="D78" s="81"/>
      <c r="E78" s="81"/>
      <c r="F78" s="81"/>
      <c r="G78" s="81"/>
      <c r="H78" s="81"/>
      <c r="I78" s="81"/>
      <c r="J78" s="81"/>
      <c r="K78" s="81"/>
      <c r="L78" s="81"/>
      <c r="M78" s="81"/>
      <c r="N78" s="2"/>
      <c r="O78" s="2"/>
      <c r="P78" s="2"/>
      <c r="Q78" s="2"/>
      <c r="R78" s="2"/>
      <c r="S78" s="2"/>
      <c r="T78" s="2"/>
      <c r="U78" s="2"/>
      <c r="V78" s="2"/>
      <c r="W78" s="2"/>
      <c r="X78" s="2"/>
      <c r="Y78" s="2"/>
      <c r="Z78" s="2"/>
    </row>
    <row r="79" spans="1:26" ht="12.75" customHeight="1">
      <c r="A79" s="80"/>
      <c r="B79" s="80"/>
      <c r="C79" s="80"/>
      <c r="D79" s="81"/>
      <c r="E79" s="81"/>
      <c r="F79" s="81"/>
      <c r="G79" s="81"/>
      <c r="H79" s="81"/>
      <c r="I79" s="81"/>
      <c r="J79" s="81"/>
      <c r="K79" s="81"/>
      <c r="L79" s="81"/>
      <c r="M79" s="81"/>
      <c r="N79" s="2"/>
      <c r="O79" s="2"/>
      <c r="P79" s="2"/>
      <c r="Q79" s="2"/>
      <c r="R79" s="2"/>
      <c r="S79" s="2"/>
      <c r="T79" s="2"/>
      <c r="U79" s="2"/>
      <c r="V79" s="2"/>
      <c r="W79" s="2"/>
      <c r="X79" s="2"/>
      <c r="Y79" s="2"/>
      <c r="Z79" s="2"/>
    </row>
    <row r="80" spans="1:26" ht="12.75" customHeight="1">
      <c r="A80" s="80"/>
      <c r="B80" s="80"/>
      <c r="C80" s="80"/>
      <c r="D80" s="81"/>
      <c r="E80" s="81"/>
      <c r="F80" s="81"/>
      <c r="G80" s="81"/>
      <c r="H80" s="81"/>
      <c r="I80" s="81"/>
      <c r="J80" s="81"/>
      <c r="K80" s="81"/>
      <c r="L80" s="81"/>
      <c r="M80" s="81"/>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95">
    <mergeCell ref="L48:M48"/>
    <mergeCell ref="L49:M49"/>
    <mergeCell ref="A42:C42"/>
    <mergeCell ref="D42:J42"/>
    <mergeCell ref="L42:M42"/>
    <mergeCell ref="D43:J43"/>
    <mergeCell ref="L43:M43"/>
    <mergeCell ref="D40:F41"/>
    <mergeCell ref="G40:J41"/>
    <mergeCell ref="K40:K41"/>
    <mergeCell ref="L40:M41"/>
    <mergeCell ref="A31:M31"/>
    <mergeCell ref="A32:F32"/>
    <mergeCell ref="G32:M33"/>
    <mergeCell ref="G34:M37"/>
    <mergeCell ref="A38:M38"/>
    <mergeCell ref="A39:M39"/>
    <mergeCell ref="A40:C41"/>
    <mergeCell ref="K55:M55"/>
    <mergeCell ref="A49:C49"/>
    <mergeCell ref="D49:F49"/>
    <mergeCell ref="A50:C50"/>
    <mergeCell ref="D50:F50"/>
    <mergeCell ref="D51:J54"/>
    <mergeCell ref="K51:K54"/>
    <mergeCell ref="L51:M54"/>
    <mergeCell ref="G49:J49"/>
    <mergeCell ref="G50:J50"/>
    <mergeCell ref="L50:M50"/>
    <mergeCell ref="A48:C48"/>
    <mergeCell ref="D48:F48"/>
    <mergeCell ref="A51:C54"/>
    <mergeCell ref="A55:C55"/>
    <mergeCell ref="D55:J55"/>
    <mergeCell ref="G48:J48"/>
    <mergeCell ref="A43:C43"/>
    <mergeCell ref="A46:C46"/>
    <mergeCell ref="D46:F46"/>
    <mergeCell ref="A47:C47"/>
    <mergeCell ref="D47:F47"/>
    <mergeCell ref="A44:M44"/>
    <mergeCell ref="A45:M45"/>
    <mergeCell ref="G46:J46"/>
    <mergeCell ref="L46:M46"/>
    <mergeCell ref="G47:J47"/>
    <mergeCell ref="L47:M4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6">
    <dataValidation type="list" allowBlank="1" showInputMessage="1" showErrorMessage="1" prompt=" - " sqref="D7" xr:uid="{00000000-0002-0000-0100-000000000000}">
      <formula1>$A$142:$A$146</formula1>
    </dataValidation>
    <dataValidation type="list" allowBlank="1" showInputMessage="1" showErrorMessage="1" prompt=" - " sqref="D13" xr:uid="{00000000-0002-0000-0100-000001000000}">
      <formula1>$A$118:$A$125</formula1>
    </dataValidation>
    <dataValidation type="list" allowBlank="1" showInputMessage="1" showErrorMessage="1" prompt=" - " sqref="D12" xr:uid="{00000000-0002-0000-0100-000002000000}">
      <formula1>$A$107:$A$112</formula1>
    </dataValidation>
    <dataValidation type="list" allowBlank="1" showInputMessage="1" showErrorMessage="1" prompt=" - " sqref="L8" xr:uid="{00000000-0002-0000-0100-000003000000}">
      <formula1>$B$114:$B$126</formula1>
    </dataValidation>
    <dataValidation type="list" allowBlank="1" showInputMessage="1" showErrorMessage="1" prompt=" - " sqref="D47:D50" xr:uid="{00000000-0002-0000-0100-000004000000}">
      <formula1>$A$68:$A$71</formula1>
    </dataValidation>
    <dataValidation type="list" allowBlank="1" showInputMessage="1" showErrorMessage="1" prompt=" - " sqref="D8" xr:uid="{00000000-0002-0000-0100-000005000000}">
      <formula1>$A$132:$A$134</formula1>
    </dataValidation>
  </dataValidations>
  <pageMargins left="0.7" right="0.7" top="0.75" bottom="0.75" header="0" footer="0"/>
  <pageSetup orientation="landscape"/>
  <headerFooter>
    <oddFooter>&amp;LV5-20-05-2022</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CC00"/>
  </sheetPr>
  <dimension ref="A1:Z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18" width="21.28515625" customWidth="1"/>
    <col min="19" max="19" width="13.7109375" customWidth="1"/>
    <col min="20" max="20" width="14.5703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c r="A1" s="357"/>
      <c r="B1" s="2"/>
      <c r="C1" s="2"/>
      <c r="D1" s="2"/>
      <c r="E1" s="2"/>
      <c r="F1" s="2"/>
      <c r="G1" s="2"/>
      <c r="H1" s="2"/>
      <c r="I1" s="2"/>
      <c r="J1" s="2"/>
      <c r="K1" s="2"/>
      <c r="L1" s="2"/>
      <c r="M1" s="358"/>
      <c r="N1" s="2"/>
      <c r="O1" s="2"/>
      <c r="P1" s="2"/>
      <c r="Q1" s="2"/>
      <c r="R1" s="2"/>
      <c r="S1" s="2"/>
      <c r="T1" s="2"/>
      <c r="U1" s="2"/>
      <c r="V1" s="2"/>
      <c r="W1" s="2"/>
      <c r="X1" s="2"/>
      <c r="Y1" s="2"/>
      <c r="Z1" s="2"/>
    </row>
    <row r="2" spans="1:26" ht="23.25" customHeight="1">
      <c r="A2" s="357"/>
      <c r="B2" s="2"/>
      <c r="C2" s="2"/>
      <c r="D2" s="2"/>
      <c r="E2" s="2"/>
      <c r="F2" s="2"/>
      <c r="G2" s="2"/>
      <c r="H2" s="2"/>
      <c r="I2" s="2"/>
      <c r="J2" s="2"/>
      <c r="K2" s="2"/>
      <c r="L2" s="2"/>
      <c r="M2" s="358"/>
      <c r="N2" s="2"/>
      <c r="O2" s="2"/>
      <c r="P2" s="2"/>
      <c r="Q2" s="2"/>
      <c r="R2" s="2"/>
      <c r="S2" s="2"/>
      <c r="T2" s="2"/>
      <c r="U2" s="2"/>
      <c r="V2" s="2"/>
      <c r="W2" s="2"/>
      <c r="X2" s="2"/>
      <c r="Y2" s="2"/>
      <c r="Z2" s="2"/>
    </row>
    <row r="3" spans="1:26" ht="23.25" customHeight="1">
      <c r="A3" s="359"/>
      <c r="B3" s="360"/>
      <c r="C3" s="360"/>
      <c r="D3" s="360"/>
      <c r="E3" s="360"/>
      <c r="F3" s="360"/>
      <c r="G3" s="360"/>
      <c r="H3" s="360"/>
      <c r="I3" s="360"/>
      <c r="J3" s="360"/>
      <c r="K3" s="360"/>
      <c r="L3" s="360"/>
      <c r="M3" s="361"/>
      <c r="N3" s="2"/>
      <c r="O3" s="2"/>
      <c r="P3" s="2"/>
      <c r="Q3" s="2"/>
      <c r="R3" s="2"/>
      <c r="S3" s="2"/>
      <c r="T3" s="2"/>
      <c r="U3" s="2"/>
      <c r="V3" s="2"/>
      <c r="W3" s="2"/>
      <c r="X3" s="2"/>
      <c r="Y3" s="2"/>
      <c r="Z3" s="2"/>
    </row>
    <row r="4" spans="1:26" ht="3.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1208"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333</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334</v>
      </c>
      <c r="B7" s="784"/>
      <c r="C7" s="785"/>
      <c r="D7" s="786" t="s">
        <v>214</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1211" t="s">
        <v>205</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440</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798" t="s">
        <v>474</v>
      </c>
      <c r="E11" s="784"/>
      <c r="F11" s="784"/>
      <c r="G11" s="784"/>
      <c r="H11" s="784"/>
      <c r="I11" s="784"/>
      <c r="J11" s="784"/>
      <c r="K11" s="784"/>
      <c r="L11" s="784"/>
      <c r="M11" s="787"/>
      <c r="N11" s="4"/>
      <c r="O11" s="4"/>
      <c r="P11" s="4"/>
      <c r="Q11" s="2"/>
      <c r="R11" s="799" t="s">
        <v>442</v>
      </c>
      <c r="S11" s="5" t="s">
        <v>13</v>
      </c>
      <c r="T11" s="801" t="s">
        <v>14</v>
      </c>
      <c r="U11" s="777"/>
      <c r="V11" s="777"/>
      <c r="W11" s="777"/>
      <c r="X11" s="802"/>
      <c r="Y11" s="6" t="s">
        <v>15</v>
      </c>
      <c r="Z11" s="362"/>
    </row>
    <row r="12" spans="1:26" ht="36.75" customHeight="1">
      <c r="A12" s="803" t="s">
        <v>336</v>
      </c>
      <c r="B12" s="777"/>
      <c r="C12" s="797"/>
      <c r="D12" s="1061" t="s">
        <v>196</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362"/>
    </row>
    <row r="13" spans="1:26" ht="27" customHeight="1">
      <c r="A13" s="803" t="s">
        <v>24</v>
      </c>
      <c r="B13" s="777"/>
      <c r="C13" s="797"/>
      <c r="D13" s="940" t="s">
        <v>21</v>
      </c>
      <c r="E13" s="777"/>
      <c r="F13" s="777"/>
      <c r="G13" s="777"/>
      <c r="H13" s="777"/>
      <c r="I13" s="777"/>
      <c r="J13" s="797"/>
      <c r="K13" s="11" t="s">
        <v>25</v>
      </c>
      <c r="L13" s="1056" t="s">
        <v>475</v>
      </c>
      <c r="M13" s="778"/>
      <c r="N13" s="4"/>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202" t="s">
        <v>110</v>
      </c>
      <c r="L14" s="1212" t="s">
        <v>111</v>
      </c>
      <c r="M14" s="778"/>
      <c r="N14" s="4"/>
      <c r="O14" s="4"/>
      <c r="P14" s="4"/>
      <c r="Q14" s="4"/>
      <c r="R14" s="17" t="s">
        <v>32</v>
      </c>
      <c r="S14" s="16"/>
      <c r="T14" s="18"/>
      <c r="U14" s="19" t="s">
        <v>28</v>
      </c>
      <c r="V14" s="16"/>
      <c r="W14" s="16"/>
      <c r="X14" s="16"/>
      <c r="Y14" s="17" t="s">
        <v>29</v>
      </c>
      <c r="Z14" s="363"/>
    </row>
    <row r="15" spans="1:26" ht="24.75" customHeight="1">
      <c r="A15" s="808" t="s">
        <v>444</v>
      </c>
      <c r="B15" s="809"/>
      <c r="C15" s="810"/>
      <c r="D15" s="1059"/>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363"/>
    </row>
    <row r="16" spans="1:26" ht="36.75" customHeight="1">
      <c r="A16" s="773"/>
      <c r="B16" s="774"/>
      <c r="C16" s="811"/>
      <c r="D16" s="868" t="s">
        <v>35</v>
      </c>
      <c r="E16" s="777"/>
      <c r="F16" s="797"/>
      <c r="G16" s="871"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363"/>
    </row>
    <row r="17" spans="1:26" ht="39.75" customHeight="1">
      <c r="A17" s="808" t="s">
        <v>40</v>
      </c>
      <c r="B17" s="809"/>
      <c r="C17" s="810"/>
      <c r="D17" s="103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363"/>
    </row>
    <row r="18" spans="1:26" ht="20.25" customHeight="1">
      <c r="A18" s="772"/>
      <c r="B18" s="770"/>
      <c r="C18" s="814"/>
      <c r="D18" s="27" t="s">
        <v>114</v>
      </c>
      <c r="E18" s="28">
        <v>2023</v>
      </c>
      <c r="F18" s="28">
        <v>2024</v>
      </c>
      <c r="G18" s="28">
        <v>2025</v>
      </c>
      <c r="H18" s="28">
        <v>2026</v>
      </c>
      <c r="I18" s="1210" t="s">
        <v>101</v>
      </c>
      <c r="J18" s="809"/>
      <c r="K18" s="809"/>
      <c r="L18" s="809"/>
      <c r="M18" s="820"/>
      <c r="N18" s="4"/>
      <c r="O18" s="4"/>
      <c r="P18" s="4"/>
      <c r="Q18" s="2"/>
      <c r="R18" s="2"/>
      <c r="S18" s="2"/>
      <c r="T18" s="2"/>
      <c r="U18" s="2"/>
      <c r="V18" s="2"/>
      <c r="W18" s="2"/>
      <c r="X18" s="2"/>
      <c r="Y18" s="2"/>
      <c r="Z18" s="363"/>
    </row>
    <row r="19" spans="1:26" ht="20.25" customHeight="1">
      <c r="A19" s="772"/>
      <c r="B19" s="770"/>
      <c r="C19" s="814"/>
      <c r="D19" s="65" t="s">
        <v>45</v>
      </c>
      <c r="E19" s="364" t="s">
        <v>101</v>
      </c>
      <c r="F19" s="364" t="s">
        <v>101</v>
      </c>
      <c r="G19" s="364"/>
      <c r="H19" s="364"/>
      <c r="I19" s="821"/>
      <c r="J19" s="770"/>
      <c r="K19" s="770"/>
      <c r="L19" s="770"/>
      <c r="M19" s="771"/>
      <c r="N19" s="2"/>
      <c r="O19" s="2"/>
      <c r="P19" s="2"/>
      <c r="Q19" s="2"/>
      <c r="R19" s="2"/>
      <c r="S19" s="2"/>
      <c r="T19" s="2"/>
      <c r="U19" s="2"/>
      <c r="V19" s="2"/>
      <c r="W19" s="2"/>
      <c r="X19" s="2"/>
      <c r="Y19" s="2"/>
      <c r="Z19" s="31"/>
    </row>
    <row r="20" spans="1:26"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33" customHeight="1">
      <c r="A25" s="872" t="s">
        <v>476</v>
      </c>
      <c r="B25" s="784"/>
      <c r="C25" s="784"/>
      <c r="D25" s="784"/>
      <c r="E25" s="784"/>
      <c r="F25" s="784"/>
      <c r="G25" s="784"/>
      <c r="H25" s="784"/>
      <c r="I25" s="784"/>
      <c r="J25" s="784"/>
      <c r="K25" s="784"/>
      <c r="L25" s="784"/>
      <c r="M25" s="787"/>
      <c r="N25" s="2"/>
      <c r="O25" s="2"/>
      <c r="P25" s="2"/>
      <c r="Q25" s="2"/>
      <c r="R25" s="2"/>
      <c r="S25" s="2"/>
      <c r="T25" s="2"/>
      <c r="U25" s="2"/>
      <c r="V25" s="2"/>
      <c r="W25" s="2"/>
      <c r="X25" s="2"/>
      <c r="Y25" s="2"/>
      <c r="Z25" s="2"/>
    </row>
    <row r="26" spans="1:26" ht="69.75" customHeight="1">
      <c r="A26" s="803" t="s">
        <v>48</v>
      </c>
      <c r="B26" s="777"/>
      <c r="C26" s="797"/>
      <c r="D26" s="889" t="s">
        <v>477</v>
      </c>
      <c r="E26" s="777"/>
      <c r="F26" s="777"/>
      <c r="G26" s="777"/>
      <c r="H26" s="777"/>
      <c r="I26" s="777"/>
      <c r="J26" s="777"/>
      <c r="K26" s="777"/>
      <c r="L26" s="777"/>
      <c r="M26" s="778"/>
      <c r="N26" s="2"/>
      <c r="O26" s="2"/>
      <c r="P26" s="2"/>
      <c r="Q26" s="2"/>
      <c r="R26" s="4"/>
      <c r="S26" s="4"/>
      <c r="T26" s="4"/>
      <c r="U26" s="4"/>
      <c r="V26" s="4"/>
      <c r="W26" s="4"/>
      <c r="X26" s="4"/>
      <c r="Y26" s="4"/>
      <c r="Z26" s="2"/>
    </row>
    <row r="27" spans="1:26" ht="48" customHeight="1">
      <c r="A27" s="803" t="s">
        <v>50</v>
      </c>
      <c r="B27" s="777"/>
      <c r="C27" s="797"/>
      <c r="D27" s="824" t="s">
        <v>51</v>
      </c>
      <c r="E27" s="809"/>
      <c r="F27" s="809"/>
      <c r="G27" s="809"/>
      <c r="H27" s="809"/>
      <c r="I27" s="809"/>
      <c r="J27" s="810"/>
      <c r="K27" s="32" t="s">
        <v>52</v>
      </c>
      <c r="L27" s="824" t="s">
        <v>51</v>
      </c>
      <c r="M27" s="820"/>
      <c r="N27" s="4"/>
      <c r="O27" s="4"/>
      <c r="P27" s="4"/>
      <c r="Q27" s="4"/>
      <c r="R27" s="4"/>
      <c r="S27" s="4"/>
      <c r="T27" s="4"/>
      <c r="U27" s="4"/>
      <c r="V27" s="4"/>
      <c r="W27" s="4"/>
      <c r="X27" s="4"/>
      <c r="Y27" s="4"/>
      <c r="Z27" s="4"/>
    </row>
    <row r="28" spans="1:26" ht="33.75" customHeight="1">
      <c r="A28" s="846" t="s">
        <v>447</v>
      </c>
      <c r="B28" s="847"/>
      <c r="C28" s="848"/>
      <c r="D28" s="849" t="s">
        <v>54</v>
      </c>
      <c r="E28" s="777"/>
      <c r="F28" s="797"/>
      <c r="G28" s="849" t="s">
        <v>55</v>
      </c>
      <c r="H28" s="777"/>
      <c r="I28" s="777"/>
      <c r="J28" s="777"/>
      <c r="K28" s="797"/>
      <c r="L28" s="849" t="s">
        <v>56</v>
      </c>
      <c r="M28" s="778"/>
      <c r="N28" s="4"/>
      <c r="O28" s="4"/>
      <c r="P28" s="4"/>
      <c r="Q28" s="4"/>
      <c r="R28" s="2"/>
      <c r="S28" s="2"/>
      <c r="T28" s="2"/>
      <c r="U28" s="2"/>
      <c r="V28" s="2"/>
      <c r="W28" s="2"/>
      <c r="X28" s="2"/>
      <c r="Y28" s="2"/>
      <c r="Z28" s="4"/>
    </row>
    <row r="29" spans="1:26" ht="33.75" customHeight="1">
      <c r="A29" s="815"/>
      <c r="B29" s="816"/>
      <c r="C29" s="817"/>
      <c r="D29" s="1175" t="s">
        <v>448</v>
      </c>
      <c r="E29" s="766"/>
      <c r="F29" s="789"/>
      <c r="G29" s="1176" t="s">
        <v>478</v>
      </c>
      <c r="H29" s="766"/>
      <c r="I29" s="766"/>
      <c r="J29" s="766"/>
      <c r="K29" s="789"/>
      <c r="L29" s="1177" t="s">
        <v>468</v>
      </c>
      <c r="M29" s="767"/>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c r="A31" s="803" t="s">
        <v>60</v>
      </c>
      <c r="B31" s="777"/>
      <c r="C31" s="777"/>
      <c r="D31" s="777"/>
      <c r="E31" s="777"/>
      <c r="F31" s="777"/>
      <c r="G31" s="777"/>
      <c r="H31" s="777"/>
      <c r="I31" s="777"/>
      <c r="J31" s="777"/>
      <c r="K31" s="777"/>
      <c r="L31" s="777"/>
      <c r="M31" s="778"/>
      <c r="N31" s="4"/>
      <c r="O31" s="4"/>
      <c r="P31" s="4"/>
      <c r="Q31" s="4"/>
      <c r="R31" s="2"/>
      <c r="S31" s="2"/>
      <c r="T31" s="2"/>
      <c r="U31" s="2"/>
      <c r="V31" s="2"/>
      <c r="W31" s="2"/>
      <c r="X31" s="2"/>
      <c r="Y31" s="2"/>
      <c r="Z31" s="4"/>
    </row>
    <row r="32" spans="1:26" ht="22.5" customHeight="1">
      <c r="A32" s="803" t="s">
        <v>61</v>
      </c>
      <c r="B32" s="777"/>
      <c r="C32" s="777"/>
      <c r="D32" s="777"/>
      <c r="E32" s="777"/>
      <c r="F32" s="797"/>
      <c r="G32" s="826" t="s">
        <v>62</v>
      </c>
      <c r="H32" s="809"/>
      <c r="I32" s="809"/>
      <c r="J32" s="809"/>
      <c r="K32" s="809"/>
      <c r="L32" s="809"/>
      <c r="M32" s="820"/>
      <c r="N32" s="2"/>
      <c r="O32" s="2"/>
      <c r="P32" s="2"/>
      <c r="Q32" s="2"/>
      <c r="R32" s="38"/>
      <c r="S32" s="38"/>
      <c r="T32" s="38"/>
      <c r="U32" s="38"/>
      <c r="V32" s="38"/>
      <c r="W32" s="38"/>
      <c r="X32" s="38"/>
      <c r="Y32" s="38"/>
      <c r="Z32" s="2"/>
    </row>
    <row r="33" spans="1:26" ht="30" customHeight="1">
      <c r="A33" s="68" t="s">
        <v>121</v>
      </c>
      <c r="B33" s="69" t="s">
        <v>122</v>
      </c>
      <c r="C33" s="70" t="s">
        <v>479</v>
      </c>
      <c r="D33" s="70" t="s">
        <v>480</v>
      </c>
      <c r="E33" s="70" t="s">
        <v>67</v>
      </c>
      <c r="F33" s="71" t="s">
        <v>68</v>
      </c>
      <c r="G33" s="827"/>
      <c r="H33" s="774"/>
      <c r="I33" s="774"/>
      <c r="J33" s="774"/>
      <c r="K33" s="774"/>
      <c r="L33" s="774"/>
      <c r="M33" s="775"/>
      <c r="N33" s="38"/>
      <c r="O33" s="38"/>
      <c r="P33" s="38"/>
      <c r="Q33" s="38"/>
      <c r="R33" s="2"/>
      <c r="S33" s="2"/>
      <c r="T33" s="2"/>
      <c r="U33" s="2"/>
      <c r="V33" s="2"/>
      <c r="W33" s="2"/>
      <c r="X33" s="2"/>
      <c r="Y33" s="2"/>
      <c r="Z33" s="38"/>
    </row>
    <row r="34" spans="1:26" ht="28.5" customHeight="1">
      <c r="A34" s="39" t="s">
        <v>469</v>
      </c>
      <c r="B34" s="345">
        <v>0</v>
      </c>
      <c r="C34" s="73">
        <v>0</v>
      </c>
      <c r="D34" s="345">
        <v>0</v>
      </c>
      <c r="E34" s="367"/>
      <c r="F34" s="44" t="s">
        <v>29</v>
      </c>
      <c r="G34" s="854"/>
      <c r="H34" s="809"/>
      <c r="I34" s="809"/>
      <c r="J34" s="809"/>
      <c r="K34" s="809"/>
      <c r="L34" s="809"/>
      <c r="M34" s="820"/>
      <c r="N34" s="2"/>
      <c r="O34" s="2"/>
      <c r="P34" s="2"/>
      <c r="Q34" s="2"/>
      <c r="T34" s="2"/>
      <c r="U34" s="2"/>
      <c r="V34" s="2"/>
      <c r="W34" s="2"/>
      <c r="X34" s="2"/>
      <c r="Y34" s="2"/>
      <c r="Z34" s="2"/>
    </row>
    <row r="35" spans="1:26" ht="28.5" customHeight="1">
      <c r="A35" s="39" t="s">
        <v>470</v>
      </c>
      <c r="B35" s="345">
        <v>141</v>
      </c>
      <c r="C35" s="73">
        <v>141</v>
      </c>
      <c r="D35" s="345">
        <v>141</v>
      </c>
      <c r="E35" s="367"/>
      <c r="F35" s="44">
        <f t="shared" ref="F35:F38" si="0">C35/D35</f>
        <v>1</v>
      </c>
      <c r="G35" s="770"/>
      <c r="H35" s="770"/>
      <c r="I35" s="770"/>
      <c r="J35" s="770"/>
      <c r="K35" s="770"/>
      <c r="L35" s="770"/>
      <c r="M35" s="771"/>
      <c r="N35" s="2"/>
      <c r="O35" s="2"/>
      <c r="P35" s="2"/>
      <c r="R35" s="2"/>
      <c r="S35" s="2"/>
      <c r="T35" s="2"/>
      <c r="U35" s="2"/>
      <c r="V35" s="2"/>
      <c r="W35" s="2"/>
      <c r="X35" s="2"/>
      <c r="Y35" s="2"/>
      <c r="Z35" s="2"/>
    </row>
    <row r="36" spans="1:26" ht="28.5" customHeight="1">
      <c r="A36" s="39" t="s">
        <v>471</v>
      </c>
      <c r="B36" s="345">
        <v>68</v>
      </c>
      <c r="C36" s="73">
        <v>68</v>
      </c>
      <c r="D36" s="345">
        <v>68</v>
      </c>
      <c r="E36" s="367"/>
      <c r="F36" s="44">
        <f t="shared" si="0"/>
        <v>1</v>
      </c>
      <c r="G36" s="770"/>
      <c r="H36" s="770"/>
      <c r="I36" s="770"/>
      <c r="J36" s="770"/>
      <c r="K36" s="770"/>
      <c r="L36" s="770"/>
      <c r="M36" s="771"/>
      <c r="N36" s="2"/>
      <c r="O36" s="2"/>
      <c r="P36" s="2"/>
      <c r="Q36" s="2"/>
      <c r="R36" s="2"/>
      <c r="S36" s="2"/>
      <c r="T36" s="2"/>
      <c r="U36" s="2"/>
      <c r="V36" s="2"/>
      <c r="W36" s="2"/>
      <c r="X36" s="2"/>
      <c r="Y36" s="2"/>
      <c r="Z36" s="2"/>
    </row>
    <row r="37" spans="1:26" ht="28.5" customHeight="1">
      <c r="A37" s="39" t="s">
        <v>472</v>
      </c>
      <c r="B37" s="345"/>
      <c r="C37" s="73"/>
      <c r="D37" s="345"/>
      <c r="E37" s="367"/>
      <c r="F37" s="44" t="e">
        <f t="shared" si="0"/>
        <v>#DIV/0!</v>
      </c>
      <c r="G37" s="770"/>
      <c r="H37" s="770"/>
      <c r="I37" s="770"/>
      <c r="J37" s="770"/>
      <c r="K37" s="770"/>
      <c r="L37" s="770"/>
      <c r="M37" s="771"/>
      <c r="N37" s="2"/>
      <c r="O37" s="2"/>
      <c r="P37" s="2"/>
      <c r="Q37" s="2"/>
      <c r="R37" s="2"/>
      <c r="S37" s="2"/>
      <c r="T37" s="2"/>
      <c r="U37" s="2"/>
      <c r="V37" s="2"/>
      <c r="W37" s="2"/>
      <c r="X37" s="2"/>
      <c r="Y37" s="2"/>
      <c r="Z37" s="2"/>
    </row>
    <row r="38" spans="1:26" ht="37.5" customHeight="1">
      <c r="A38" s="45" t="s">
        <v>73</v>
      </c>
      <c r="B38" s="350"/>
      <c r="C38" s="22">
        <f>+SUM(C34:C37)</f>
        <v>209</v>
      </c>
      <c r="D38" s="22">
        <f>SUM(D34:D37)</f>
        <v>209</v>
      </c>
      <c r="E38" s="49"/>
      <c r="F38" s="44">
        <f t="shared" si="0"/>
        <v>1</v>
      </c>
      <c r="G38" s="770"/>
      <c r="H38" s="770"/>
      <c r="I38" s="770"/>
      <c r="J38" s="770"/>
      <c r="K38" s="770"/>
      <c r="L38" s="770"/>
      <c r="M38" s="771"/>
      <c r="N38" s="2"/>
      <c r="O38" s="2"/>
      <c r="P38" s="2"/>
      <c r="Q38" s="2"/>
      <c r="R38" s="2"/>
      <c r="S38" s="2"/>
      <c r="T38" s="2"/>
      <c r="U38" s="2"/>
      <c r="V38" s="2"/>
      <c r="W38" s="2"/>
      <c r="X38" s="2"/>
      <c r="Y38" s="2"/>
      <c r="Z38" s="2"/>
    </row>
    <row r="39" spans="1:26"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row>
    <row r="40" spans="1:26" ht="36" customHeight="1">
      <c r="A40" s="855"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row>
    <row r="41" spans="1:26" ht="98.25" customHeight="1">
      <c r="A41" s="856" t="s">
        <v>481</v>
      </c>
      <c r="B41" s="809"/>
      <c r="C41" s="809"/>
      <c r="D41" s="809"/>
      <c r="E41" s="809"/>
      <c r="F41" s="809"/>
      <c r="G41" s="809"/>
      <c r="H41" s="809"/>
      <c r="I41" s="809"/>
      <c r="J41" s="809"/>
      <c r="K41" s="809"/>
      <c r="L41" s="809"/>
      <c r="M41" s="820"/>
      <c r="N41" s="2"/>
      <c r="O41" s="2"/>
      <c r="P41" s="2"/>
      <c r="Q41" s="2"/>
      <c r="R41" s="54"/>
      <c r="S41" s="54"/>
      <c r="T41" s="54"/>
      <c r="U41" s="54"/>
      <c r="V41" s="54"/>
      <c r="W41" s="54"/>
      <c r="X41" s="54"/>
      <c r="Y41" s="54"/>
      <c r="Z41" s="2"/>
    </row>
    <row r="42" spans="1:26" ht="31.5" customHeight="1">
      <c r="A42" s="864" t="s">
        <v>76</v>
      </c>
      <c r="B42" s="809"/>
      <c r="C42" s="810"/>
      <c r="D42" s="890" t="s">
        <v>77</v>
      </c>
      <c r="E42" s="809"/>
      <c r="F42" s="810"/>
      <c r="G42" s="853" t="s">
        <v>78</v>
      </c>
      <c r="H42" s="809"/>
      <c r="I42" s="809"/>
      <c r="J42" s="810"/>
      <c r="K42" s="857" t="s">
        <v>79</v>
      </c>
      <c r="L42" s="1178" t="s">
        <v>101</v>
      </c>
      <c r="M42" s="820"/>
      <c r="N42" s="53"/>
      <c r="O42" s="54"/>
      <c r="P42" s="54"/>
      <c r="Q42" s="54"/>
      <c r="R42" s="54"/>
      <c r="S42" s="54"/>
      <c r="T42" s="54"/>
      <c r="U42" s="54"/>
      <c r="V42" s="54"/>
      <c r="W42" s="54"/>
      <c r="X42" s="54"/>
      <c r="Y42" s="54"/>
      <c r="Z42" s="54"/>
    </row>
    <row r="43" spans="1:26"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row>
    <row r="44" spans="1:26" ht="57" customHeight="1">
      <c r="A44" s="892" t="s">
        <v>81</v>
      </c>
      <c r="B44" s="777"/>
      <c r="C44" s="802"/>
      <c r="D44" s="805" t="s">
        <v>455</v>
      </c>
      <c r="E44" s="777"/>
      <c r="F44" s="777"/>
      <c r="G44" s="777"/>
      <c r="H44" s="777"/>
      <c r="I44" s="777"/>
      <c r="J44" s="797"/>
      <c r="K44" s="326" t="s">
        <v>83</v>
      </c>
      <c r="L44" s="805" t="s">
        <v>456</v>
      </c>
      <c r="M44" s="797"/>
      <c r="N44" s="53"/>
      <c r="O44" s="54"/>
      <c r="P44" s="54"/>
      <c r="Q44" s="54"/>
      <c r="R44" s="4"/>
      <c r="S44" s="4"/>
      <c r="T44" s="4"/>
      <c r="U44" s="4"/>
      <c r="V44" s="4"/>
      <c r="W44" s="4"/>
      <c r="X44" s="4"/>
      <c r="Y44" s="4"/>
      <c r="Z44" s="54"/>
    </row>
    <row r="45" spans="1:26" ht="57.75" customHeight="1">
      <c r="A45" s="876" t="s">
        <v>85</v>
      </c>
      <c r="B45" s="766"/>
      <c r="C45" s="877"/>
      <c r="D45" s="768" t="s">
        <v>457</v>
      </c>
      <c r="E45" s="766"/>
      <c r="F45" s="766"/>
      <c r="G45" s="766"/>
      <c r="H45" s="766"/>
      <c r="I45" s="766"/>
      <c r="J45" s="789"/>
      <c r="K45" s="327" t="s">
        <v>86</v>
      </c>
      <c r="L45" s="1204">
        <v>45919</v>
      </c>
      <c r="M45" s="767"/>
      <c r="N45" s="4"/>
      <c r="O45" s="4"/>
      <c r="P45" s="4"/>
      <c r="Q45" s="4"/>
      <c r="R45" s="4"/>
      <c r="S45" s="4"/>
      <c r="T45" s="4"/>
      <c r="U45" s="4"/>
      <c r="V45" s="4"/>
      <c r="W45" s="4"/>
      <c r="X45" s="4"/>
      <c r="Y45" s="4"/>
      <c r="Z45" s="4"/>
    </row>
    <row r="46" spans="1:26" ht="35.25" customHeight="1">
      <c r="A46" s="1208" t="s">
        <v>191</v>
      </c>
      <c r="B46" s="766"/>
      <c r="C46" s="766"/>
      <c r="D46" s="766"/>
      <c r="E46" s="766"/>
      <c r="F46" s="766"/>
      <c r="G46" s="766"/>
      <c r="H46" s="766"/>
      <c r="I46" s="766"/>
      <c r="J46" s="766"/>
      <c r="K46" s="766"/>
      <c r="L46" s="766"/>
      <c r="M46" s="767"/>
      <c r="N46" s="4"/>
      <c r="O46" s="4"/>
      <c r="P46" s="4"/>
      <c r="Q46" s="4"/>
      <c r="R46" s="2"/>
      <c r="S46" s="2"/>
      <c r="T46" s="2"/>
      <c r="U46" s="2"/>
      <c r="V46" s="2"/>
      <c r="W46" s="2"/>
      <c r="X46" s="2"/>
      <c r="Y46" s="2"/>
      <c r="Z46" s="4"/>
    </row>
    <row r="47" spans="1:26"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row>
    <row r="48" spans="1:26"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row>
    <row r="49" spans="1:26" ht="48" customHeight="1">
      <c r="A49" s="961" t="s">
        <v>93</v>
      </c>
      <c r="B49" s="777"/>
      <c r="C49" s="797"/>
      <c r="D49" s="829" t="s">
        <v>135</v>
      </c>
      <c r="E49" s="777"/>
      <c r="F49" s="797"/>
      <c r="G49" s="830" t="s">
        <v>458</v>
      </c>
      <c r="H49" s="777"/>
      <c r="I49" s="777"/>
      <c r="J49" s="797"/>
      <c r="K49" s="58"/>
      <c r="L49" s="828"/>
      <c r="M49" s="778"/>
      <c r="N49" s="2"/>
      <c r="O49" s="2"/>
      <c r="P49" s="2"/>
      <c r="Q49" s="2"/>
      <c r="R49" s="2"/>
      <c r="S49" s="2"/>
      <c r="T49" s="2"/>
      <c r="U49" s="2"/>
      <c r="V49" s="2"/>
      <c r="W49" s="2"/>
      <c r="X49" s="2"/>
      <c r="Y49" s="2"/>
      <c r="Z49" s="2"/>
    </row>
    <row r="50" spans="1:26" ht="78" customHeight="1">
      <c r="A50" s="961" t="s">
        <v>96</v>
      </c>
      <c r="B50" s="777"/>
      <c r="C50" s="797"/>
      <c r="D50" s="829" t="s">
        <v>94</v>
      </c>
      <c r="E50" s="777"/>
      <c r="F50" s="797"/>
      <c r="G50" s="831" t="s">
        <v>459</v>
      </c>
      <c r="H50" s="777"/>
      <c r="I50" s="777"/>
      <c r="J50" s="797"/>
      <c r="K50" s="59"/>
      <c r="L50" s="828"/>
      <c r="M50" s="778"/>
      <c r="N50" s="2"/>
      <c r="O50" s="2"/>
      <c r="P50" s="2"/>
      <c r="Q50" s="2"/>
      <c r="R50" s="2"/>
      <c r="S50" s="2"/>
      <c r="T50" s="2"/>
      <c r="U50" s="2"/>
      <c r="V50" s="2"/>
      <c r="W50" s="2"/>
      <c r="X50" s="2"/>
      <c r="Y50" s="2"/>
      <c r="Z50" s="2"/>
    </row>
    <row r="51" spans="1:26" ht="49.5" customHeight="1">
      <c r="A51" s="961" t="s">
        <v>98</v>
      </c>
      <c r="B51" s="777"/>
      <c r="C51" s="797"/>
      <c r="D51" s="829" t="s">
        <v>94</v>
      </c>
      <c r="E51" s="777"/>
      <c r="F51" s="797"/>
      <c r="G51" s="831" t="s">
        <v>460</v>
      </c>
      <c r="H51" s="777"/>
      <c r="I51" s="777"/>
      <c r="J51" s="797"/>
      <c r="K51" s="58"/>
      <c r="L51" s="828"/>
      <c r="M51" s="778"/>
      <c r="N51" s="2"/>
      <c r="O51" s="2"/>
      <c r="P51" s="2"/>
      <c r="Q51" s="2"/>
      <c r="R51" s="2"/>
      <c r="S51" s="2"/>
      <c r="T51" s="2"/>
      <c r="U51" s="2"/>
      <c r="V51" s="2"/>
      <c r="W51" s="2"/>
      <c r="X51" s="2"/>
      <c r="Y51" s="2"/>
      <c r="Z51" s="2"/>
    </row>
    <row r="52" spans="1:26" ht="36" customHeight="1">
      <c r="A52" s="961" t="s">
        <v>100</v>
      </c>
      <c r="B52" s="777"/>
      <c r="C52" s="797"/>
      <c r="D52" s="829" t="s">
        <v>135</v>
      </c>
      <c r="E52" s="777"/>
      <c r="F52" s="797"/>
      <c r="G52" s="832" t="s">
        <v>461</v>
      </c>
      <c r="H52" s="777"/>
      <c r="I52" s="777"/>
      <c r="J52" s="797"/>
      <c r="K52" s="58"/>
      <c r="L52" s="828"/>
      <c r="M52" s="778"/>
      <c r="N52" s="2"/>
      <c r="O52" s="2"/>
      <c r="P52" s="2"/>
      <c r="Q52" s="2"/>
      <c r="R52" s="2"/>
      <c r="S52" s="2"/>
      <c r="T52" s="2"/>
      <c r="U52" s="2"/>
      <c r="V52" s="2"/>
      <c r="W52" s="2"/>
      <c r="X52" s="2"/>
      <c r="Y52" s="2"/>
      <c r="Z52" s="2"/>
    </row>
    <row r="53" spans="1:26" ht="15.75"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row>
    <row r="54" spans="1:26" ht="15.7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row>
    <row r="55" spans="1:26" ht="15.7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15.75"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row>
    <row r="57" spans="1:26"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4">
    <mergeCell ref="L51:M51"/>
    <mergeCell ref="L52:M52"/>
    <mergeCell ref="A24:M24"/>
    <mergeCell ref="A25:M25"/>
    <mergeCell ref="D26:M26"/>
    <mergeCell ref="A28:C29"/>
    <mergeCell ref="D28:F28"/>
    <mergeCell ref="G28:K28"/>
    <mergeCell ref="L28:M28"/>
    <mergeCell ref="D29:F29"/>
    <mergeCell ref="G29:K29"/>
    <mergeCell ref="L29:M29"/>
    <mergeCell ref="D17:M17"/>
    <mergeCell ref="A17:C22"/>
    <mergeCell ref="I18:M22"/>
    <mergeCell ref="D20:H22"/>
    <mergeCell ref="A23:M23"/>
    <mergeCell ref="A51:C51"/>
    <mergeCell ref="D51:F51"/>
    <mergeCell ref="G51:J51"/>
    <mergeCell ref="A52:C52"/>
    <mergeCell ref="D52:F52"/>
    <mergeCell ref="G52:J52"/>
    <mergeCell ref="A53:C56"/>
    <mergeCell ref="D53:J56"/>
    <mergeCell ref="K53:K56"/>
    <mergeCell ref="L53:M56"/>
    <mergeCell ref="A57:C57"/>
    <mergeCell ref="D57:J57"/>
    <mergeCell ref="K57:M57"/>
    <mergeCell ref="D50:F50"/>
    <mergeCell ref="G50:J50"/>
    <mergeCell ref="G48:J48"/>
    <mergeCell ref="L48:M48"/>
    <mergeCell ref="A49:C49"/>
    <mergeCell ref="D49:F49"/>
    <mergeCell ref="G49:J49"/>
    <mergeCell ref="L49:M49"/>
    <mergeCell ref="L50:M50"/>
    <mergeCell ref="A50:C50"/>
    <mergeCell ref="A48:C48"/>
    <mergeCell ref="D48:F48"/>
    <mergeCell ref="A44:C44"/>
    <mergeCell ref="D44:J44"/>
    <mergeCell ref="L44:M44"/>
    <mergeCell ref="D45:J45"/>
    <mergeCell ref="L45:M45"/>
    <mergeCell ref="A46:M46"/>
    <mergeCell ref="A47:M47"/>
    <mergeCell ref="A26:C26"/>
    <mergeCell ref="A27:C27"/>
    <mergeCell ref="D27:J27"/>
    <mergeCell ref="L27:M27"/>
    <mergeCell ref="A45:C45"/>
    <mergeCell ref="D42:F43"/>
    <mergeCell ref="G42:J43"/>
    <mergeCell ref="K42:K43"/>
    <mergeCell ref="L42:M43"/>
    <mergeCell ref="A31:M31"/>
    <mergeCell ref="A32:F32"/>
    <mergeCell ref="G32:M33"/>
    <mergeCell ref="G34:M39"/>
    <mergeCell ref="A40:M40"/>
    <mergeCell ref="A41:M41"/>
    <mergeCell ref="A42:C43"/>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L8" xr:uid="{00000000-0002-0000-1300-000000000000}">
      <formula1>$B$117:$B$129</formula1>
    </dataValidation>
    <dataValidation type="list" allowBlank="1" showInputMessage="1" showErrorMessage="1" prompt=" - " sqref="D12" xr:uid="{00000000-0002-0000-1300-000001000000}">
      <formula1>$A$110:$A$115</formula1>
    </dataValidation>
    <dataValidation type="list" allowBlank="1" showInputMessage="1" showErrorMessage="1" prompt=" - " sqref="D8" xr:uid="{00000000-0002-0000-1300-000002000000}">
      <formula1>$A$135:$A$137</formula1>
    </dataValidation>
    <dataValidation type="list" allowBlank="1" showInputMessage="1" showErrorMessage="1" prompt=" - " sqref="D49:D52" xr:uid="{00000000-0002-0000-1300-000003000000}">
      <formula1>$A$78:$A$81</formula1>
    </dataValidation>
    <dataValidation type="list" allowBlank="1" showInputMessage="1" showErrorMessage="1" prompt=" - " sqref="D7" xr:uid="{00000000-0002-0000-1300-000004000000}">
      <formula1>$A$145:$A$149</formula1>
    </dataValidation>
    <dataValidation type="list" allowBlank="1" showInputMessage="1" showErrorMessage="1" prompt=" - " sqref="D13" xr:uid="{00000000-0002-0000-1300-000005000000}">
      <formula1>$A$121:$A$128</formula1>
    </dataValidation>
    <dataValidation type="list" allowBlank="1" showErrorMessage="1" sqref="K49" xr:uid="{00000000-0002-0000-1300-000006000000}">
      <formula1>$A$80:$A$83</formula1>
    </dataValidation>
  </dataValidations>
  <pageMargins left="0.7" right="0.7" top="0.75" bottom="0.75" header="0" footer="0"/>
  <pageSetup orientation="landscape"/>
  <headerFooter>
    <oddFooter>&amp;LV5-08-06-2022</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CC00"/>
  </sheetPr>
  <dimension ref="A1:Z999"/>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5.42578125" customWidth="1"/>
    <col min="15" max="17" width="10.7109375" hidden="1" customWidth="1"/>
    <col min="18" max="18" width="21.28515625" customWidth="1"/>
    <col min="19" max="19" width="13.7109375" customWidth="1"/>
    <col min="20" max="20" width="14.5703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c r="A1" s="357"/>
      <c r="B1" s="2"/>
      <c r="C1" s="2"/>
      <c r="D1" s="2"/>
      <c r="E1" s="2"/>
      <c r="F1" s="2"/>
      <c r="G1" s="2"/>
      <c r="H1" s="2"/>
      <c r="I1" s="2"/>
      <c r="J1" s="2"/>
      <c r="K1" s="2"/>
      <c r="L1" s="2"/>
      <c r="M1" s="358"/>
      <c r="N1" s="2"/>
      <c r="O1" s="2"/>
      <c r="P1" s="2"/>
      <c r="Q1" s="2"/>
      <c r="R1" s="2"/>
      <c r="S1" s="2"/>
      <c r="T1" s="2"/>
      <c r="U1" s="2"/>
      <c r="V1" s="2"/>
      <c r="W1" s="2"/>
      <c r="X1" s="2"/>
      <c r="Y1" s="2"/>
      <c r="Z1" s="2"/>
    </row>
    <row r="2" spans="1:26" ht="23.25" customHeight="1">
      <c r="A2" s="357"/>
      <c r="B2" s="2"/>
      <c r="C2" s="2"/>
      <c r="D2" s="2"/>
      <c r="E2" s="2"/>
      <c r="F2" s="2"/>
      <c r="G2" s="2"/>
      <c r="H2" s="2"/>
      <c r="I2" s="2"/>
      <c r="J2" s="2"/>
      <c r="K2" s="2"/>
      <c r="L2" s="2"/>
      <c r="M2" s="358"/>
      <c r="N2" s="2"/>
      <c r="O2" s="2"/>
      <c r="P2" s="2"/>
      <c r="Q2" s="2"/>
      <c r="R2" s="2"/>
      <c r="S2" s="2"/>
      <c r="T2" s="2"/>
      <c r="U2" s="2"/>
      <c r="V2" s="2"/>
      <c r="W2" s="2"/>
      <c r="X2" s="2"/>
      <c r="Y2" s="2"/>
      <c r="Z2" s="2"/>
    </row>
    <row r="3" spans="1:26" ht="23.25" customHeight="1">
      <c r="A3" s="359"/>
      <c r="B3" s="360"/>
      <c r="C3" s="360"/>
      <c r="D3" s="360"/>
      <c r="E3" s="360"/>
      <c r="F3" s="360"/>
      <c r="G3" s="360"/>
      <c r="H3" s="360"/>
      <c r="I3" s="360"/>
      <c r="J3" s="360"/>
      <c r="K3" s="360"/>
      <c r="L3" s="360"/>
      <c r="M3" s="361"/>
      <c r="N3" s="2"/>
      <c r="O3" s="2"/>
      <c r="P3" s="2"/>
      <c r="Q3" s="2"/>
      <c r="R3" s="2"/>
      <c r="S3" s="2"/>
      <c r="T3" s="2"/>
      <c r="U3" s="2"/>
      <c r="V3" s="2"/>
      <c r="W3" s="2"/>
      <c r="X3" s="2"/>
      <c r="Y3" s="2"/>
      <c r="Z3" s="2"/>
    </row>
    <row r="4" spans="1:26" ht="3.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1215"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333</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334</v>
      </c>
      <c r="B7" s="784"/>
      <c r="C7" s="785"/>
      <c r="D7" s="786" t="s">
        <v>213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1211" t="s">
        <v>205</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440</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798" t="s">
        <v>482</v>
      </c>
      <c r="E11" s="784"/>
      <c r="F11" s="784"/>
      <c r="G11" s="784"/>
      <c r="H11" s="784"/>
      <c r="I11" s="784"/>
      <c r="J11" s="784"/>
      <c r="K11" s="784"/>
      <c r="L11" s="784"/>
      <c r="M11" s="787"/>
      <c r="N11" s="4"/>
      <c r="O11" s="4"/>
      <c r="P11" s="4"/>
      <c r="Q11" s="2"/>
      <c r="R11" s="799" t="s">
        <v>442</v>
      </c>
      <c r="S11" s="5" t="s">
        <v>13</v>
      </c>
      <c r="T11" s="801" t="s">
        <v>14</v>
      </c>
      <c r="U11" s="777"/>
      <c r="V11" s="777"/>
      <c r="W11" s="777"/>
      <c r="X11" s="802"/>
      <c r="Y11" s="6" t="s">
        <v>15</v>
      </c>
      <c r="Z11" s="362"/>
    </row>
    <row r="12" spans="1:26" ht="36.75" customHeight="1">
      <c r="A12" s="803" t="s">
        <v>336</v>
      </c>
      <c r="B12" s="777"/>
      <c r="C12" s="797"/>
      <c r="D12" s="1061" t="s">
        <v>196</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362"/>
    </row>
    <row r="13" spans="1:26" ht="36.75" customHeight="1">
      <c r="A13" s="803" t="s">
        <v>24</v>
      </c>
      <c r="B13" s="777"/>
      <c r="C13" s="797"/>
      <c r="D13" s="940" t="s">
        <v>207</v>
      </c>
      <c r="E13" s="777"/>
      <c r="F13" s="777"/>
      <c r="G13" s="777"/>
      <c r="H13" s="777"/>
      <c r="I13" s="777"/>
      <c r="J13" s="797"/>
      <c r="K13" s="11" t="s">
        <v>25</v>
      </c>
      <c r="L13" s="1056" t="s">
        <v>483</v>
      </c>
      <c r="M13" s="778"/>
      <c r="N13" s="4"/>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13" t="s">
        <v>109</v>
      </c>
      <c r="H14" s="777"/>
      <c r="I14" s="777"/>
      <c r="J14" s="797"/>
      <c r="K14" s="202" t="s">
        <v>110</v>
      </c>
      <c r="L14" s="873" t="s">
        <v>111</v>
      </c>
      <c r="M14" s="778"/>
      <c r="N14" s="4"/>
      <c r="O14" s="4"/>
      <c r="P14" s="4"/>
      <c r="Q14" s="4"/>
      <c r="R14" s="17" t="s">
        <v>32</v>
      </c>
      <c r="S14" s="16"/>
      <c r="T14" s="18"/>
      <c r="U14" s="19" t="s">
        <v>28</v>
      </c>
      <c r="V14" s="16"/>
      <c r="W14" s="16"/>
      <c r="X14" s="16"/>
      <c r="Y14" s="17" t="s">
        <v>29</v>
      </c>
      <c r="Z14" s="363"/>
    </row>
    <row r="15" spans="1:26" ht="24.75" customHeight="1">
      <c r="A15" s="808" t="s">
        <v>444</v>
      </c>
      <c r="B15" s="809"/>
      <c r="C15" s="810"/>
      <c r="D15" s="1059"/>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363"/>
    </row>
    <row r="16" spans="1:26" ht="36.75" customHeight="1">
      <c r="A16" s="773"/>
      <c r="B16" s="774"/>
      <c r="C16" s="811"/>
      <c r="D16" s="968" t="s">
        <v>35</v>
      </c>
      <c r="E16" s="777"/>
      <c r="F16" s="797"/>
      <c r="G16" s="1205"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363"/>
    </row>
    <row r="17" spans="1:26" ht="39.75" customHeight="1">
      <c r="A17" s="808" t="s">
        <v>40</v>
      </c>
      <c r="B17" s="809"/>
      <c r="C17" s="810"/>
      <c r="D17" s="103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363"/>
    </row>
    <row r="18" spans="1:26" ht="20.25" customHeight="1">
      <c r="A18" s="772"/>
      <c r="B18" s="770"/>
      <c r="C18" s="814"/>
      <c r="D18" s="27" t="s">
        <v>114</v>
      </c>
      <c r="E18" s="28">
        <v>2023</v>
      </c>
      <c r="F18" s="28">
        <v>2024</v>
      </c>
      <c r="G18" s="28">
        <v>2025</v>
      </c>
      <c r="H18" s="28">
        <v>2026</v>
      </c>
      <c r="I18" s="1216" t="s">
        <v>101</v>
      </c>
      <c r="J18" s="809"/>
      <c r="K18" s="809"/>
      <c r="L18" s="809"/>
      <c r="M18" s="820"/>
      <c r="N18" s="4"/>
      <c r="O18" s="4"/>
      <c r="P18" s="4"/>
      <c r="Q18" s="2"/>
      <c r="R18" s="2"/>
      <c r="S18" s="2"/>
      <c r="T18" s="2"/>
      <c r="U18" s="2"/>
      <c r="V18" s="2"/>
      <c r="W18" s="2"/>
      <c r="X18" s="2"/>
      <c r="Y18" s="2"/>
      <c r="Z18" s="363"/>
    </row>
    <row r="19" spans="1:26" ht="20.25" customHeight="1">
      <c r="A19" s="772"/>
      <c r="B19" s="770"/>
      <c r="C19" s="814"/>
      <c r="D19" s="65" t="s">
        <v>45</v>
      </c>
      <c r="E19" s="364" t="s">
        <v>101</v>
      </c>
      <c r="F19" s="364" t="s">
        <v>101</v>
      </c>
      <c r="G19" s="364" t="s">
        <v>101</v>
      </c>
      <c r="H19" s="364" t="s">
        <v>101</v>
      </c>
      <c r="I19" s="821"/>
      <c r="J19" s="770"/>
      <c r="K19" s="770"/>
      <c r="L19" s="770"/>
      <c r="M19" s="771"/>
      <c r="N19" s="2"/>
      <c r="O19" s="2"/>
      <c r="P19" s="2"/>
      <c r="Q19" s="2"/>
      <c r="R19" s="2"/>
      <c r="S19" s="2"/>
      <c r="T19" s="2"/>
      <c r="U19" s="2"/>
      <c r="V19" s="2"/>
      <c r="W19" s="2"/>
      <c r="X19" s="2"/>
      <c r="Y19" s="2"/>
      <c r="Z19" s="31"/>
    </row>
    <row r="20" spans="1:26"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33" customHeight="1">
      <c r="A25" s="872" t="s">
        <v>484</v>
      </c>
      <c r="B25" s="784"/>
      <c r="C25" s="784"/>
      <c r="D25" s="784"/>
      <c r="E25" s="784"/>
      <c r="F25" s="784"/>
      <c r="G25" s="784"/>
      <c r="H25" s="784"/>
      <c r="I25" s="784"/>
      <c r="J25" s="784"/>
      <c r="K25" s="784"/>
      <c r="L25" s="784"/>
      <c r="M25" s="787"/>
      <c r="N25" s="2"/>
      <c r="O25" s="2"/>
      <c r="P25" s="2"/>
      <c r="Q25" s="2"/>
      <c r="R25" s="4"/>
      <c r="S25" s="4"/>
      <c r="T25" s="2"/>
      <c r="U25" s="2"/>
      <c r="V25" s="2"/>
      <c r="W25" s="2"/>
      <c r="X25" s="2"/>
      <c r="Y25" s="2"/>
      <c r="Z25" s="2"/>
    </row>
    <row r="26" spans="1:26" ht="69.75" customHeight="1">
      <c r="A26" s="803" t="s">
        <v>48</v>
      </c>
      <c r="B26" s="777"/>
      <c r="C26" s="797"/>
      <c r="D26" s="889" t="s">
        <v>485</v>
      </c>
      <c r="E26" s="777"/>
      <c r="F26" s="777"/>
      <c r="G26" s="777"/>
      <c r="H26" s="777"/>
      <c r="I26" s="777"/>
      <c r="J26" s="777"/>
      <c r="K26" s="777"/>
      <c r="L26" s="777"/>
      <c r="M26" s="778"/>
      <c r="N26" s="2"/>
      <c r="O26" s="2"/>
      <c r="P26" s="2"/>
      <c r="Q26" s="2"/>
      <c r="R26" s="4"/>
      <c r="S26" s="4"/>
      <c r="T26" s="162"/>
      <c r="U26" s="4"/>
      <c r="V26" s="4"/>
      <c r="W26" s="4"/>
      <c r="X26" s="4"/>
      <c r="Y26" s="4"/>
      <c r="Z26" s="2"/>
    </row>
    <row r="27" spans="1:26" ht="48" customHeight="1">
      <c r="A27" s="803" t="s">
        <v>50</v>
      </c>
      <c r="B27" s="777"/>
      <c r="C27" s="797"/>
      <c r="D27" s="824" t="s">
        <v>51</v>
      </c>
      <c r="E27" s="809"/>
      <c r="F27" s="809"/>
      <c r="G27" s="809"/>
      <c r="H27" s="809"/>
      <c r="I27" s="809"/>
      <c r="J27" s="810"/>
      <c r="K27" s="32" t="s">
        <v>52</v>
      </c>
      <c r="L27" s="824" t="s">
        <v>51</v>
      </c>
      <c r="M27" s="820"/>
      <c r="N27" s="4"/>
      <c r="O27" s="4"/>
      <c r="P27" s="4"/>
      <c r="Q27" s="4"/>
      <c r="R27" s="4"/>
      <c r="S27" s="4"/>
      <c r="T27" s="162"/>
      <c r="U27" s="4"/>
      <c r="V27" s="4"/>
      <c r="W27" s="4"/>
      <c r="X27" s="4"/>
      <c r="Y27" s="4"/>
      <c r="Z27" s="4"/>
    </row>
    <row r="28" spans="1:26" ht="33.75" customHeight="1">
      <c r="A28" s="846" t="s">
        <v>447</v>
      </c>
      <c r="B28" s="847"/>
      <c r="C28" s="848"/>
      <c r="D28" s="849" t="s">
        <v>54</v>
      </c>
      <c r="E28" s="777"/>
      <c r="F28" s="797"/>
      <c r="G28" s="849" t="s">
        <v>55</v>
      </c>
      <c r="H28" s="777"/>
      <c r="I28" s="777"/>
      <c r="J28" s="777"/>
      <c r="K28" s="797"/>
      <c r="L28" s="849" t="s">
        <v>56</v>
      </c>
      <c r="M28" s="778"/>
      <c r="N28" s="4"/>
      <c r="O28" s="4"/>
      <c r="P28" s="4"/>
      <c r="Q28" s="4"/>
      <c r="R28" s="2"/>
      <c r="S28" s="2"/>
      <c r="T28" s="2"/>
      <c r="U28" s="2"/>
      <c r="V28" s="2"/>
      <c r="W28" s="2"/>
      <c r="X28" s="2"/>
      <c r="Y28" s="2"/>
      <c r="Z28" s="4"/>
    </row>
    <row r="29" spans="1:26" ht="33.75" customHeight="1">
      <c r="A29" s="815"/>
      <c r="B29" s="816"/>
      <c r="C29" s="817"/>
      <c r="D29" s="1175" t="s">
        <v>486</v>
      </c>
      <c r="E29" s="766"/>
      <c r="F29" s="789"/>
      <c r="G29" s="1176" t="s">
        <v>487</v>
      </c>
      <c r="H29" s="766"/>
      <c r="I29" s="766"/>
      <c r="J29" s="766"/>
      <c r="K29" s="789"/>
      <c r="L29" s="1177" t="s">
        <v>488</v>
      </c>
      <c r="M29" s="767"/>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c r="A31" s="803" t="s">
        <v>60</v>
      </c>
      <c r="B31" s="777"/>
      <c r="C31" s="777"/>
      <c r="D31" s="777"/>
      <c r="E31" s="777"/>
      <c r="F31" s="777"/>
      <c r="G31" s="777"/>
      <c r="H31" s="777"/>
      <c r="I31" s="777"/>
      <c r="J31" s="777"/>
      <c r="K31" s="777"/>
      <c r="L31" s="777"/>
      <c r="M31" s="778"/>
      <c r="N31" s="4"/>
      <c r="O31" s="4"/>
      <c r="P31" s="4"/>
      <c r="Q31" s="4"/>
      <c r="R31" s="2"/>
      <c r="S31" s="2"/>
      <c r="T31" s="2"/>
      <c r="U31" s="2"/>
      <c r="V31" s="2"/>
      <c r="W31" s="2"/>
      <c r="X31" s="2"/>
      <c r="Y31" s="2"/>
      <c r="Z31" s="4"/>
    </row>
    <row r="32" spans="1:26" ht="22.5" customHeight="1">
      <c r="A32" s="803" t="s">
        <v>61</v>
      </c>
      <c r="B32" s="777"/>
      <c r="C32" s="777"/>
      <c r="D32" s="777"/>
      <c r="E32" s="777"/>
      <c r="F32" s="797"/>
      <c r="G32" s="826" t="s">
        <v>62</v>
      </c>
      <c r="H32" s="809"/>
      <c r="I32" s="809"/>
      <c r="J32" s="809"/>
      <c r="K32" s="809"/>
      <c r="L32" s="809"/>
      <c r="M32" s="820"/>
      <c r="N32" s="2"/>
      <c r="O32" s="2"/>
      <c r="P32" s="2"/>
      <c r="Q32" s="2"/>
      <c r="R32" s="38"/>
      <c r="S32" s="38"/>
      <c r="T32" s="38"/>
      <c r="U32" s="38"/>
      <c r="V32" s="38"/>
      <c r="W32" s="38"/>
      <c r="X32" s="38"/>
      <c r="Y32" s="38"/>
      <c r="Z32" s="2"/>
    </row>
    <row r="33" spans="1:26" ht="62.25" customHeight="1">
      <c r="A33" s="68" t="s">
        <v>121</v>
      </c>
      <c r="B33" s="69" t="s">
        <v>122</v>
      </c>
      <c r="C33" s="70" t="s">
        <v>489</v>
      </c>
      <c r="D33" s="70" t="s">
        <v>490</v>
      </c>
      <c r="E33" s="70" t="s">
        <v>67</v>
      </c>
      <c r="F33" s="71" t="s">
        <v>68</v>
      </c>
      <c r="G33" s="827"/>
      <c r="H33" s="774"/>
      <c r="I33" s="774"/>
      <c r="J33" s="774"/>
      <c r="K33" s="774"/>
      <c r="L33" s="774"/>
      <c r="M33" s="775"/>
      <c r="N33" s="38"/>
      <c r="O33" s="38"/>
      <c r="P33" s="38"/>
      <c r="Q33" s="38"/>
      <c r="R33" s="2"/>
      <c r="S33" s="2"/>
      <c r="T33" s="2"/>
      <c r="U33" s="2"/>
      <c r="V33" s="2"/>
      <c r="W33" s="2"/>
      <c r="X33" s="2"/>
      <c r="Y33" s="2"/>
      <c r="Z33" s="38"/>
    </row>
    <row r="34" spans="1:26" ht="28.5" customHeight="1">
      <c r="A34" s="39" t="s">
        <v>469</v>
      </c>
      <c r="B34" s="40"/>
      <c r="C34" s="247"/>
      <c r="D34" s="247"/>
      <c r="E34" s="367"/>
      <c r="F34" s="44" t="e">
        <f t="shared" ref="F34:F38" si="0">((C34-D34)/D34)</f>
        <v>#DIV/0!</v>
      </c>
      <c r="G34" s="854"/>
      <c r="H34" s="809"/>
      <c r="I34" s="809"/>
      <c r="J34" s="809"/>
      <c r="K34" s="809"/>
      <c r="L34" s="809"/>
      <c r="M34" s="820"/>
      <c r="N34" s="2"/>
      <c r="O34" s="2"/>
      <c r="P34" s="2"/>
      <c r="Q34" s="2"/>
      <c r="T34" s="2"/>
      <c r="U34" s="2"/>
      <c r="V34" s="2"/>
      <c r="W34" s="2"/>
      <c r="X34" s="2"/>
      <c r="Y34" s="2"/>
      <c r="Z34" s="2"/>
    </row>
    <row r="35" spans="1:26" ht="28.5" customHeight="1">
      <c r="A35" s="39" t="s">
        <v>470</v>
      </c>
      <c r="B35" s="40"/>
      <c r="C35" s="247"/>
      <c r="D35" s="247"/>
      <c r="E35" s="367"/>
      <c r="F35" s="371" t="e">
        <f t="shared" si="0"/>
        <v>#DIV/0!</v>
      </c>
      <c r="G35" s="770"/>
      <c r="H35" s="770"/>
      <c r="I35" s="770"/>
      <c r="J35" s="770"/>
      <c r="K35" s="770"/>
      <c r="L35" s="770"/>
      <c r="M35" s="771"/>
      <c r="N35" s="2"/>
      <c r="O35" s="2"/>
      <c r="P35" s="2"/>
      <c r="R35" s="2"/>
      <c r="S35" s="2"/>
      <c r="T35" s="2"/>
      <c r="U35" s="2"/>
      <c r="V35" s="2"/>
      <c r="W35" s="2"/>
      <c r="X35" s="2"/>
      <c r="Y35" s="2"/>
      <c r="Z35" s="2"/>
    </row>
    <row r="36" spans="1:26" ht="28.5" customHeight="1">
      <c r="A36" s="39" t="s">
        <v>471</v>
      </c>
      <c r="B36" s="40"/>
      <c r="C36" s="247"/>
      <c r="D36" s="247"/>
      <c r="E36" s="367"/>
      <c r="F36" s="371" t="e">
        <f t="shared" si="0"/>
        <v>#DIV/0!</v>
      </c>
      <c r="G36" s="770"/>
      <c r="H36" s="770"/>
      <c r="I36" s="770"/>
      <c r="J36" s="770"/>
      <c r="K36" s="770"/>
      <c r="L36" s="770"/>
      <c r="M36" s="771"/>
      <c r="N36" s="2"/>
      <c r="O36" s="2"/>
      <c r="P36" s="2"/>
      <c r="Q36" s="2"/>
      <c r="R36" s="2"/>
      <c r="S36" s="2"/>
      <c r="T36" s="2"/>
      <c r="U36" s="2"/>
      <c r="V36" s="2"/>
      <c r="W36" s="2"/>
      <c r="X36" s="2"/>
      <c r="Y36" s="2"/>
      <c r="Z36" s="2"/>
    </row>
    <row r="37" spans="1:26" ht="28.5" customHeight="1">
      <c r="A37" s="39" t="s">
        <v>472</v>
      </c>
      <c r="B37" s="40"/>
      <c r="C37" s="247"/>
      <c r="D37" s="247"/>
      <c r="E37" s="367"/>
      <c r="F37" s="371" t="e">
        <f t="shared" si="0"/>
        <v>#DIV/0!</v>
      </c>
      <c r="G37" s="770"/>
      <c r="H37" s="770"/>
      <c r="I37" s="770"/>
      <c r="J37" s="770"/>
      <c r="K37" s="770"/>
      <c r="L37" s="770"/>
      <c r="M37" s="771"/>
      <c r="N37" s="2"/>
      <c r="O37" s="2"/>
      <c r="P37" s="2"/>
      <c r="Q37" s="2"/>
      <c r="R37" s="2"/>
      <c r="S37" s="2"/>
      <c r="T37" s="2"/>
      <c r="U37" s="2"/>
      <c r="V37" s="2"/>
      <c r="W37" s="2"/>
      <c r="X37" s="2"/>
      <c r="Y37" s="2"/>
      <c r="Z37" s="2"/>
    </row>
    <row r="38" spans="1:26" ht="37.5" customHeight="1">
      <c r="A38" s="45" t="s">
        <v>73</v>
      </c>
      <c r="B38" s="46">
        <v>0.15</v>
      </c>
      <c r="C38" s="49">
        <f t="shared" ref="C38:D38" si="1">SUM(C34:C37)</f>
        <v>0</v>
      </c>
      <c r="D38" s="49">
        <f t="shared" si="1"/>
        <v>0</v>
      </c>
      <c r="E38" s="49"/>
      <c r="F38" s="371" t="e">
        <f t="shared" si="0"/>
        <v>#DIV/0!</v>
      </c>
      <c r="G38" s="770"/>
      <c r="H38" s="770"/>
      <c r="I38" s="770"/>
      <c r="J38" s="770"/>
      <c r="K38" s="770"/>
      <c r="L38" s="770"/>
      <c r="M38" s="771"/>
      <c r="N38" s="2">
        <f>D38*2.67</f>
        <v>0</v>
      </c>
      <c r="O38" s="2"/>
      <c r="P38" s="2"/>
      <c r="Q38" s="2"/>
      <c r="R38" s="2"/>
      <c r="S38" s="2"/>
      <c r="T38" s="2"/>
      <c r="U38" s="2"/>
      <c r="V38" s="2"/>
      <c r="W38" s="2"/>
      <c r="X38" s="2"/>
      <c r="Y38" s="2"/>
      <c r="Z38" s="2"/>
    </row>
    <row r="39" spans="1:26"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row>
    <row r="40" spans="1:26" ht="36" customHeight="1">
      <c r="A40" s="855"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row>
    <row r="41" spans="1:26" ht="135.75" customHeight="1">
      <c r="A41" s="856" t="s">
        <v>491</v>
      </c>
      <c r="B41" s="809"/>
      <c r="C41" s="809"/>
      <c r="D41" s="809"/>
      <c r="E41" s="809"/>
      <c r="F41" s="809"/>
      <c r="G41" s="809"/>
      <c r="H41" s="809"/>
      <c r="I41" s="809"/>
      <c r="J41" s="809"/>
      <c r="K41" s="809"/>
      <c r="L41" s="809"/>
      <c r="M41" s="820"/>
      <c r="N41" s="2"/>
      <c r="O41" s="2"/>
      <c r="P41" s="2"/>
      <c r="Q41" s="2"/>
      <c r="R41" s="54"/>
      <c r="S41" s="54"/>
      <c r="T41" s="54"/>
      <c r="U41" s="54"/>
      <c r="V41" s="54"/>
      <c r="W41" s="54"/>
      <c r="X41" s="54"/>
      <c r="Y41" s="54"/>
      <c r="Z41" s="2"/>
    </row>
    <row r="42" spans="1:26" ht="31.5" customHeight="1">
      <c r="A42" s="864" t="s">
        <v>76</v>
      </c>
      <c r="B42" s="809"/>
      <c r="C42" s="810"/>
      <c r="D42" s="890" t="s">
        <v>77</v>
      </c>
      <c r="E42" s="809"/>
      <c r="F42" s="810"/>
      <c r="G42" s="853" t="s">
        <v>78</v>
      </c>
      <c r="H42" s="809"/>
      <c r="I42" s="809"/>
      <c r="J42" s="810"/>
      <c r="K42" s="857" t="s">
        <v>79</v>
      </c>
      <c r="L42" s="1178" t="s">
        <v>101</v>
      </c>
      <c r="M42" s="820"/>
      <c r="N42" s="53"/>
      <c r="O42" s="54"/>
      <c r="P42" s="54"/>
      <c r="Q42" s="54"/>
      <c r="R42" s="54"/>
      <c r="S42" s="54"/>
      <c r="T42" s="54"/>
      <c r="U42" s="54"/>
      <c r="V42" s="54"/>
      <c r="W42" s="54"/>
      <c r="X42" s="54"/>
      <c r="Y42" s="54"/>
      <c r="Z42" s="54"/>
    </row>
    <row r="43" spans="1:26"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row>
    <row r="44" spans="1:26" ht="57" customHeight="1">
      <c r="A44" s="892" t="s">
        <v>81</v>
      </c>
      <c r="B44" s="777"/>
      <c r="C44" s="802"/>
      <c r="D44" s="805" t="s">
        <v>455</v>
      </c>
      <c r="E44" s="777"/>
      <c r="F44" s="777"/>
      <c r="G44" s="777"/>
      <c r="H44" s="777"/>
      <c r="I44" s="777"/>
      <c r="J44" s="797"/>
      <c r="K44" s="326" t="s">
        <v>83</v>
      </c>
      <c r="L44" s="805" t="s">
        <v>456</v>
      </c>
      <c r="M44" s="797"/>
      <c r="N44" s="53"/>
      <c r="O44" s="54"/>
      <c r="P44" s="54"/>
      <c r="Q44" s="54"/>
      <c r="R44" s="4"/>
      <c r="S44" s="4"/>
      <c r="T44" s="4"/>
      <c r="U44" s="4"/>
      <c r="V44" s="4"/>
      <c r="W44" s="4"/>
      <c r="X44" s="4"/>
      <c r="Y44" s="4"/>
      <c r="Z44" s="54"/>
    </row>
    <row r="45" spans="1:26" ht="57.75" customHeight="1">
      <c r="A45" s="876" t="s">
        <v>85</v>
      </c>
      <c r="B45" s="766"/>
      <c r="C45" s="877"/>
      <c r="D45" s="768" t="s">
        <v>457</v>
      </c>
      <c r="E45" s="766"/>
      <c r="F45" s="766"/>
      <c r="G45" s="766"/>
      <c r="H45" s="766"/>
      <c r="I45" s="766"/>
      <c r="J45" s="789"/>
      <c r="K45" s="327" t="s">
        <v>86</v>
      </c>
      <c r="L45" s="1204">
        <v>45919</v>
      </c>
      <c r="M45" s="767"/>
      <c r="N45" s="4"/>
      <c r="O45" s="4"/>
      <c r="P45" s="4"/>
      <c r="Q45" s="4"/>
      <c r="R45" s="4"/>
      <c r="S45" s="4"/>
      <c r="T45" s="4"/>
      <c r="U45" s="4"/>
      <c r="V45" s="4"/>
      <c r="W45" s="4"/>
      <c r="X45" s="4"/>
      <c r="Y45" s="4"/>
      <c r="Z45" s="4"/>
    </row>
    <row r="46" spans="1:26" ht="35.25" customHeight="1">
      <c r="A46" s="1208" t="s">
        <v>191</v>
      </c>
      <c r="B46" s="766"/>
      <c r="C46" s="766"/>
      <c r="D46" s="766"/>
      <c r="E46" s="766"/>
      <c r="F46" s="766"/>
      <c r="G46" s="766"/>
      <c r="H46" s="766"/>
      <c r="I46" s="766"/>
      <c r="J46" s="766"/>
      <c r="K46" s="766"/>
      <c r="L46" s="766"/>
      <c r="M46" s="767"/>
      <c r="N46" s="4"/>
      <c r="O46" s="4"/>
      <c r="P46" s="4"/>
      <c r="Q46" s="4"/>
      <c r="R46" s="2"/>
      <c r="S46" s="2"/>
      <c r="T46" s="2"/>
      <c r="U46" s="2"/>
      <c r="V46" s="2"/>
      <c r="W46" s="2"/>
      <c r="X46" s="2"/>
      <c r="Y46" s="2"/>
      <c r="Z46" s="4"/>
    </row>
    <row r="47" spans="1:26"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row>
    <row r="48" spans="1:26"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row>
    <row r="49" spans="1:26" ht="48" customHeight="1">
      <c r="A49" s="961" t="s">
        <v>93</v>
      </c>
      <c r="B49" s="777"/>
      <c r="C49" s="797"/>
      <c r="D49" s="829" t="s">
        <v>135</v>
      </c>
      <c r="E49" s="777"/>
      <c r="F49" s="797"/>
      <c r="G49" s="830" t="s">
        <v>492</v>
      </c>
      <c r="H49" s="777"/>
      <c r="I49" s="777"/>
      <c r="J49" s="797"/>
      <c r="K49" s="58"/>
      <c r="L49" s="828"/>
      <c r="M49" s="778"/>
      <c r="N49" s="2"/>
      <c r="O49" s="2"/>
      <c r="P49" s="2"/>
      <c r="Q49" s="2"/>
      <c r="R49" s="2"/>
      <c r="S49" s="2"/>
      <c r="T49" s="2"/>
      <c r="U49" s="2"/>
      <c r="V49" s="2"/>
      <c r="W49" s="2"/>
      <c r="X49" s="2"/>
      <c r="Y49" s="2"/>
      <c r="Z49" s="2"/>
    </row>
    <row r="50" spans="1:26" ht="78" customHeight="1">
      <c r="A50" s="961" t="s">
        <v>96</v>
      </c>
      <c r="B50" s="777"/>
      <c r="C50" s="797"/>
      <c r="D50" s="829" t="s">
        <v>135</v>
      </c>
      <c r="E50" s="777"/>
      <c r="F50" s="797"/>
      <c r="G50" s="831" t="s">
        <v>493</v>
      </c>
      <c r="H50" s="777"/>
      <c r="I50" s="777"/>
      <c r="J50" s="797"/>
      <c r="K50" s="59"/>
      <c r="L50" s="828"/>
      <c r="M50" s="778"/>
      <c r="N50" s="2"/>
      <c r="O50" s="2"/>
      <c r="P50" s="2"/>
      <c r="Q50" s="2"/>
      <c r="R50" s="2"/>
      <c r="S50" s="2"/>
      <c r="T50" s="2"/>
      <c r="U50" s="2"/>
      <c r="V50" s="2"/>
      <c r="W50" s="2"/>
      <c r="X50" s="2"/>
      <c r="Y50" s="2"/>
      <c r="Z50" s="2"/>
    </row>
    <row r="51" spans="1:26" ht="49.5" customHeight="1">
      <c r="A51" s="961" t="s">
        <v>98</v>
      </c>
      <c r="B51" s="777"/>
      <c r="C51" s="797"/>
      <c r="D51" s="829" t="s">
        <v>135</v>
      </c>
      <c r="E51" s="777"/>
      <c r="F51" s="797"/>
      <c r="G51" s="831" t="s">
        <v>460</v>
      </c>
      <c r="H51" s="777"/>
      <c r="I51" s="777"/>
      <c r="J51" s="797"/>
      <c r="K51" s="58"/>
      <c r="L51" s="828"/>
      <c r="M51" s="778"/>
      <c r="N51" s="2"/>
      <c r="O51" s="2"/>
      <c r="P51" s="2"/>
      <c r="Q51" s="2"/>
      <c r="R51" s="2"/>
      <c r="S51" s="2"/>
      <c r="T51" s="2"/>
      <c r="U51" s="2"/>
      <c r="V51" s="2"/>
      <c r="W51" s="2"/>
      <c r="X51" s="2"/>
      <c r="Y51" s="2"/>
      <c r="Z51" s="2"/>
    </row>
    <row r="52" spans="1:26" ht="36" customHeight="1">
      <c r="A52" s="961" t="s">
        <v>100</v>
      </c>
      <c r="B52" s="777"/>
      <c r="C52" s="797"/>
      <c r="D52" s="829" t="s">
        <v>135</v>
      </c>
      <c r="E52" s="777"/>
      <c r="F52" s="797"/>
      <c r="G52" s="832" t="s">
        <v>461</v>
      </c>
      <c r="H52" s="777"/>
      <c r="I52" s="777"/>
      <c r="J52" s="797"/>
      <c r="K52" s="58"/>
      <c r="L52" s="828"/>
      <c r="M52" s="778"/>
      <c r="N52" s="2"/>
      <c r="O52" s="2"/>
      <c r="P52" s="2"/>
      <c r="Q52" s="2"/>
      <c r="R52" s="2"/>
      <c r="S52" s="2"/>
      <c r="T52" s="2"/>
      <c r="U52" s="2"/>
      <c r="V52" s="2"/>
      <c r="W52" s="2"/>
      <c r="X52" s="2"/>
      <c r="Y52" s="2"/>
      <c r="Z52" s="2"/>
    </row>
    <row r="53" spans="1:26" ht="15.75"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row>
    <row r="54" spans="1:26" ht="15.7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row>
    <row r="55" spans="1:26" ht="15.7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53.25"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row>
    <row r="57" spans="1:26"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94">
    <mergeCell ref="L51:M51"/>
    <mergeCell ref="L52:M52"/>
    <mergeCell ref="A24:M24"/>
    <mergeCell ref="A25:M25"/>
    <mergeCell ref="D26:M26"/>
    <mergeCell ref="A28:C29"/>
    <mergeCell ref="D28:F28"/>
    <mergeCell ref="G28:K28"/>
    <mergeCell ref="L28:M28"/>
    <mergeCell ref="D29:F29"/>
    <mergeCell ref="G29:K29"/>
    <mergeCell ref="L29:M29"/>
    <mergeCell ref="D17:M17"/>
    <mergeCell ref="A17:C22"/>
    <mergeCell ref="I18:M22"/>
    <mergeCell ref="D20:H22"/>
    <mergeCell ref="A23:M23"/>
    <mergeCell ref="A51:C51"/>
    <mergeCell ref="D51:F51"/>
    <mergeCell ref="G51:J51"/>
    <mergeCell ref="A52:C52"/>
    <mergeCell ref="D52:F52"/>
    <mergeCell ref="G52:J52"/>
    <mergeCell ref="A53:C56"/>
    <mergeCell ref="D53:J56"/>
    <mergeCell ref="K53:K56"/>
    <mergeCell ref="L53:M56"/>
    <mergeCell ref="A57:C57"/>
    <mergeCell ref="D57:J57"/>
    <mergeCell ref="K57:M57"/>
    <mergeCell ref="D50:F50"/>
    <mergeCell ref="G50:J50"/>
    <mergeCell ref="G48:J48"/>
    <mergeCell ref="L48:M48"/>
    <mergeCell ref="A49:C49"/>
    <mergeCell ref="D49:F49"/>
    <mergeCell ref="G49:J49"/>
    <mergeCell ref="L49:M49"/>
    <mergeCell ref="L50:M50"/>
    <mergeCell ref="A50:C50"/>
    <mergeCell ref="A48:C48"/>
    <mergeCell ref="D48:F48"/>
    <mergeCell ref="A44:C44"/>
    <mergeCell ref="D44:J44"/>
    <mergeCell ref="L44:M44"/>
    <mergeCell ref="D45:J45"/>
    <mergeCell ref="L45:M45"/>
    <mergeCell ref="A46:M46"/>
    <mergeCell ref="A47:M47"/>
    <mergeCell ref="A26:C26"/>
    <mergeCell ref="A27:C27"/>
    <mergeCell ref="D27:J27"/>
    <mergeCell ref="L27:M27"/>
    <mergeCell ref="A45:C45"/>
    <mergeCell ref="D42:F43"/>
    <mergeCell ref="G42:J43"/>
    <mergeCell ref="K42:K43"/>
    <mergeCell ref="L42:M43"/>
    <mergeCell ref="A31:M31"/>
    <mergeCell ref="A32:F32"/>
    <mergeCell ref="G32:M33"/>
    <mergeCell ref="G34:M39"/>
    <mergeCell ref="A40:M40"/>
    <mergeCell ref="A41:M41"/>
    <mergeCell ref="A42:C43"/>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L8" xr:uid="{00000000-0002-0000-1400-000000000000}">
      <formula1>$B$117:$B$129</formula1>
    </dataValidation>
    <dataValidation type="list" allowBlank="1" showInputMessage="1" showErrorMessage="1" prompt=" - " sqref="D12" xr:uid="{00000000-0002-0000-1400-000001000000}">
      <formula1>$A$110:$A$115</formula1>
    </dataValidation>
    <dataValidation type="list" allowBlank="1" showInputMessage="1" showErrorMessage="1" prompt=" - " sqref="D49:D52" xr:uid="{00000000-0002-0000-1400-000002000000}">
      <formula1>$A$80:$A$83</formula1>
    </dataValidation>
    <dataValidation type="list" allowBlank="1" showInputMessage="1" showErrorMessage="1" prompt=" - " sqref="D8" xr:uid="{00000000-0002-0000-1400-000003000000}">
      <formula1>$A$135:$A$137</formula1>
    </dataValidation>
    <dataValidation type="list" allowBlank="1" showInputMessage="1" showErrorMessage="1" prompt=" - " sqref="D7" xr:uid="{00000000-0002-0000-1400-000004000000}">
      <formula1>$A$145:$A$149</formula1>
    </dataValidation>
    <dataValidation type="list" allowBlank="1" showInputMessage="1" showErrorMessage="1" prompt=" - " sqref="D13" xr:uid="{00000000-0002-0000-1400-000005000000}">
      <formula1>$A$121:$A$128</formula1>
    </dataValidation>
    <dataValidation type="list" allowBlank="1" showErrorMessage="1" sqref="K49" xr:uid="{00000000-0002-0000-1400-000006000000}">
      <formula1>$A$80:$A$83</formula1>
    </dataValidation>
  </dataValidations>
  <pageMargins left="0.7" right="0.7" top="0.75" bottom="0.75" header="0" footer="0"/>
  <pageSetup orientation="landscape"/>
  <headerFooter>
    <oddFooter>&amp;LV5-08-06-2022</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CC00"/>
  </sheetPr>
  <dimension ref="A1:Z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18" width="21.28515625" customWidth="1"/>
    <col min="19" max="19" width="13.7109375" customWidth="1"/>
    <col min="20" max="20" width="14.5703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c r="A1" s="357"/>
      <c r="B1" s="2"/>
      <c r="C1" s="2"/>
      <c r="D1" s="2"/>
      <c r="E1" s="2"/>
      <c r="F1" s="2"/>
      <c r="G1" s="2"/>
      <c r="H1" s="2"/>
      <c r="I1" s="2"/>
      <c r="J1" s="2"/>
      <c r="K1" s="2"/>
      <c r="L1" s="2"/>
      <c r="M1" s="358"/>
      <c r="N1" s="2"/>
      <c r="O1" s="2"/>
      <c r="P1" s="2"/>
      <c r="Q1" s="2"/>
      <c r="R1" s="2"/>
      <c r="S1" s="2"/>
      <c r="T1" s="2"/>
      <c r="U1" s="2"/>
      <c r="V1" s="2"/>
      <c r="W1" s="2"/>
      <c r="X1" s="2"/>
      <c r="Y1" s="2"/>
      <c r="Z1" s="2"/>
    </row>
    <row r="2" spans="1:26" ht="23.25" customHeight="1">
      <c r="A2" s="357"/>
      <c r="B2" s="2"/>
      <c r="C2" s="2"/>
      <c r="D2" s="2"/>
      <c r="E2" s="2"/>
      <c r="F2" s="2"/>
      <c r="G2" s="2"/>
      <c r="H2" s="2"/>
      <c r="I2" s="2"/>
      <c r="J2" s="2"/>
      <c r="K2" s="2"/>
      <c r="L2" s="2"/>
      <c r="M2" s="358"/>
      <c r="N2" s="2"/>
      <c r="O2" s="2"/>
      <c r="P2" s="2"/>
      <c r="Q2" s="2"/>
      <c r="R2" s="2"/>
      <c r="S2" s="2"/>
      <c r="T2" s="2"/>
      <c r="U2" s="2"/>
      <c r="V2" s="2"/>
      <c r="W2" s="2"/>
      <c r="X2" s="2"/>
      <c r="Y2" s="2"/>
      <c r="Z2" s="2"/>
    </row>
    <row r="3" spans="1:26" ht="23.25" customHeight="1">
      <c r="A3" s="359"/>
      <c r="B3" s="360"/>
      <c r="C3" s="360"/>
      <c r="D3" s="360"/>
      <c r="E3" s="360"/>
      <c r="F3" s="360"/>
      <c r="G3" s="360"/>
      <c r="H3" s="360"/>
      <c r="I3" s="360"/>
      <c r="J3" s="360"/>
      <c r="K3" s="360"/>
      <c r="L3" s="360"/>
      <c r="M3" s="361"/>
      <c r="N3" s="2"/>
      <c r="O3" s="2"/>
      <c r="P3" s="2"/>
      <c r="Q3" s="2"/>
      <c r="R3" s="2"/>
      <c r="S3" s="2"/>
      <c r="T3" s="2"/>
      <c r="U3" s="2"/>
      <c r="V3" s="2"/>
      <c r="W3" s="2"/>
      <c r="X3" s="2"/>
      <c r="Y3" s="2"/>
      <c r="Z3" s="2"/>
    </row>
    <row r="4" spans="1:26" ht="3.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1208"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333</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334</v>
      </c>
      <c r="B7" s="784"/>
      <c r="C7" s="785"/>
      <c r="D7" s="786" t="s">
        <v>214</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105</v>
      </c>
      <c r="E8" s="766"/>
      <c r="F8" s="766"/>
      <c r="G8" s="766"/>
      <c r="H8" s="766"/>
      <c r="I8" s="766"/>
      <c r="J8" s="767"/>
      <c r="K8" s="3" t="s">
        <v>6</v>
      </c>
      <c r="L8" s="768" t="s">
        <v>205</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440</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798" t="s">
        <v>494</v>
      </c>
      <c r="E11" s="784"/>
      <c r="F11" s="784"/>
      <c r="G11" s="784"/>
      <c r="H11" s="784"/>
      <c r="I11" s="784"/>
      <c r="J11" s="784"/>
      <c r="K11" s="784"/>
      <c r="L11" s="784"/>
      <c r="M11" s="787"/>
      <c r="N11" s="4"/>
      <c r="O11" s="4"/>
      <c r="P11" s="4"/>
      <c r="Q11" s="2"/>
      <c r="R11" s="799" t="s">
        <v>442</v>
      </c>
      <c r="S11" s="5" t="s">
        <v>13</v>
      </c>
      <c r="T11" s="801" t="s">
        <v>14</v>
      </c>
      <c r="U11" s="777"/>
      <c r="V11" s="777"/>
      <c r="W11" s="777"/>
      <c r="X11" s="802"/>
      <c r="Y11" s="6" t="s">
        <v>15</v>
      </c>
      <c r="Z11" s="362"/>
    </row>
    <row r="12" spans="1:26" ht="36.75" customHeight="1">
      <c r="A12" s="803" t="s">
        <v>336</v>
      </c>
      <c r="B12" s="777"/>
      <c r="C12" s="797"/>
      <c r="D12" s="1061" t="s">
        <v>196</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362"/>
    </row>
    <row r="13" spans="1:26" ht="27" customHeight="1">
      <c r="A13" s="803" t="s">
        <v>24</v>
      </c>
      <c r="B13" s="777"/>
      <c r="C13" s="797"/>
      <c r="D13" s="940" t="s">
        <v>21</v>
      </c>
      <c r="E13" s="777"/>
      <c r="F13" s="777"/>
      <c r="G13" s="777"/>
      <c r="H13" s="777"/>
      <c r="I13" s="777"/>
      <c r="J13" s="797"/>
      <c r="K13" s="11" t="s">
        <v>25</v>
      </c>
      <c r="L13" s="1056" t="s">
        <v>475</v>
      </c>
      <c r="M13" s="778"/>
      <c r="N13" s="4"/>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202" t="s">
        <v>110</v>
      </c>
      <c r="L14" s="1212" t="s">
        <v>111</v>
      </c>
      <c r="M14" s="778"/>
      <c r="N14" s="4"/>
      <c r="O14" s="4"/>
      <c r="P14" s="4"/>
      <c r="Q14" s="4"/>
      <c r="R14" s="17" t="s">
        <v>32</v>
      </c>
      <c r="S14" s="16"/>
      <c r="T14" s="18"/>
      <c r="U14" s="19" t="s">
        <v>28</v>
      </c>
      <c r="V14" s="16"/>
      <c r="W14" s="16"/>
      <c r="X14" s="16"/>
      <c r="Y14" s="17" t="s">
        <v>29</v>
      </c>
      <c r="Z14" s="363"/>
    </row>
    <row r="15" spans="1:26" ht="24.75" customHeight="1">
      <c r="A15" s="808" t="s">
        <v>444</v>
      </c>
      <c r="B15" s="809"/>
      <c r="C15" s="810"/>
      <c r="D15" s="1059"/>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363"/>
    </row>
    <row r="16" spans="1:26" ht="36.75" customHeight="1">
      <c r="A16" s="773"/>
      <c r="B16" s="774"/>
      <c r="C16" s="811"/>
      <c r="D16" s="968" t="s">
        <v>35</v>
      </c>
      <c r="E16" s="777"/>
      <c r="F16" s="797"/>
      <c r="G16" s="1205"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363"/>
    </row>
    <row r="17" spans="1:26" ht="39.75" customHeight="1">
      <c r="A17" s="808" t="s">
        <v>40</v>
      </c>
      <c r="B17" s="809"/>
      <c r="C17" s="810"/>
      <c r="D17" s="103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363"/>
    </row>
    <row r="18" spans="1:26" ht="20.25" customHeight="1">
      <c r="A18" s="772"/>
      <c r="B18" s="770"/>
      <c r="C18" s="814"/>
      <c r="D18" s="147" t="s">
        <v>114</v>
      </c>
      <c r="E18" s="148">
        <v>2023</v>
      </c>
      <c r="F18" s="148">
        <v>2024</v>
      </c>
      <c r="G18" s="148">
        <v>2025</v>
      </c>
      <c r="H18" s="148">
        <v>2026</v>
      </c>
      <c r="I18" s="1210" t="s">
        <v>101</v>
      </c>
      <c r="J18" s="809"/>
      <c r="K18" s="809"/>
      <c r="L18" s="809"/>
      <c r="M18" s="820"/>
      <c r="N18" s="4"/>
      <c r="O18" s="4"/>
      <c r="P18" s="4"/>
      <c r="Q18" s="2"/>
      <c r="R18" s="2"/>
      <c r="S18" s="2"/>
      <c r="T18" s="2"/>
      <c r="U18" s="2"/>
      <c r="V18" s="2"/>
      <c r="W18" s="2"/>
      <c r="X18" s="2"/>
      <c r="Y18" s="2"/>
      <c r="Z18" s="363"/>
    </row>
    <row r="19" spans="1:26" ht="24" customHeight="1">
      <c r="A19" s="772"/>
      <c r="B19" s="770"/>
      <c r="C19" s="814"/>
      <c r="D19" s="149" t="s">
        <v>495</v>
      </c>
      <c r="E19" s="189"/>
      <c r="F19" s="189"/>
      <c r="G19" s="189"/>
      <c r="H19" s="189"/>
      <c r="I19" s="821"/>
      <c r="J19" s="770"/>
      <c r="K19" s="770"/>
      <c r="L19" s="770"/>
      <c r="M19" s="771"/>
      <c r="N19" s="2"/>
      <c r="O19" s="2"/>
      <c r="P19" s="2"/>
      <c r="Q19" s="2"/>
      <c r="R19" s="2"/>
      <c r="S19" s="2"/>
      <c r="T19" s="2"/>
      <c r="U19" s="2"/>
      <c r="V19" s="2"/>
      <c r="W19" s="2"/>
      <c r="X19" s="2"/>
      <c r="Y19" s="2"/>
      <c r="Z19" s="31"/>
    </row>
    <row r="20" spans="1:26" ht="25.5" customHeight="1">
      <c r="A20" s="772"/>
      <c r="B20" s="770"/>
      <c r="C20" s="814"/>
      <c r="D20" s="372" t="s">
        <v>496</v>
      </c>
      <c r="E20" s="189"/>
      <c r="F20" s="189"/>
      <c r="G20" s="189"/>
      <c r="H20" s="189"/>
      <c r="I20" s="821"/>
      <c r="J20" s="770"/>
      <c r="K20" s="770"/>
      <c r="L20" s="770"/>
      <c r="M20" s="771"/>
      <c r="N20" s="2"/>
      <c r="O20" s="2"/>
      <c r="P20" s="2"/>
      <c r="Q20" s="2"/>
      <c r="R20" s="2"/>
      <c r="S20" s="2"/>
      <c r="T20" s="2"/>
      <c r="U20" s="2"/>
      <c r="V20" s="2"/>
      <c r="W20" s="2"/>
      <c r="X20" s="2"/>
      <c r="Y20" s="2"/>
      <c r="Z20" s="2"/>
    </row>
    <row r="21" spans="1:26" ht="12.75" customHeight="1">
      <c r="A21" s="772"/>
      <c r="B21" s="770"/>
      <c r="C21" s="814"/>
      <c r="D21" s="1173"/>
      <c r="E21" s="847"/>
      <c r="F21" s="847"/>
      <c r="G21" s="847"/>
      <c r="H21" s="1174"/>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33" customHeight="1">
      <c r="A25" s="872" t="s">
        <v>497</v>
      </c>
      <c r="B25" s="784"/>
      <c r="C25" s="784"/>
      <c r="D25" s="784"/>
      <c r="E25" s="784"/>
      <c r="F25" s="784"/>
      <c r="G25" s="784"/>
      <c r="H25" s="784"/>
      <c r="I25" s="784"/>
      <c r="J25" s="784"/>
      <c r="K25" s="784"/>
      <c r="L25" s="784"/>
      <c r="M25" s="787"/>
      <c r="N25" s="2"/>
      <c r="O25" s="2"/>
      <c r="P25" s="2"/>
      <c r="Q25" s="2"/>
      <c r="R25" s="2"/>
      <c r="S25" s="2"/>
      <c r="T25" s="2"/>
      <c r="U25" s="2"/>
      <c r="V25" s="2"/>
      <c r="W25" s="2"/>
      <c r="X25" s="2"/>
      <c r="Y25" s="2"/>
      <c r="Z25" s="2"/>
    </row>
    <row r="26" spans="1:26" ht="78.75" customHeight="1">
      <c r="A26" s="803" t="s">
        <v>48</v>
      </c>
      <c r="B26" s="777"/>
      <c r="C26" s="797"/>
      <c r="D26" s="889" t="s">
        <v>498</v>
      </c>
      <c r="E26" s="777"/>
      <c r="F26" s="777"/>
      <c r="G26" s="777"/>
      <c r="H26" s="777"/>
      <c r="I26" s="777"/>
      <c r="J26" s="777"/>
      <c r="K26" s="777"/>
      <c r="L26" s="777"/>
      <c r="M26" s="778"/>
      <c r="N26" s="2"/>
      <c r="O26" s="2"/>
      <c r="P26" s="2"/>
      <c r="Q26" s="2"/>
      <c r="R26" s="4"/>
      <c r="S26" s="4"/>
      <c r="T26" s="4"/>
      <c r="U26" s="4"/>
      <c r="V26" s="4"/>
      <c r="W26" s="4"/>
      <c r="X26" s="4"/>
      <c r="Y26" s="4"/>
      <c r="Z26" s="2"/>
    </row>
    <row r="27" spans="1:26" ht="48" customHeight="1">
      <c r="A27" s="803" t="s">
        <v>50</v>
      </c>
      <c r="B27" s="777"/>
      <c r="C27" s="797"/>
      <c r="D27" s="824" t="s">
        <v>51</v>
      </c>
      <c r="E27" s="809"/>
      <c r="F27" s="809"/>
      <c r="G27" s="809"/>
      <c r="H27" s="809"/>
      <c r="I27" s="809"/>
      <c r="J27" s="810"/>
      <c r="K27" s="32" t="s">
        <v>52</v>
      </c>
      <c r="L27" s="824" t="s">
        <v>51</v>
      </c>
      <c r="M27" s="820"/>
      <c r="N27" s="4"/>
      <c r="O27" s="4"/>
      <c r="P27" s="4"/>
      <c r="Q27" s="4"/>
      <c r="R27" s="4"/>
      <c r="S27" s="4"/>
      <c r="T27" s="4"/>
      <c r="U27" s="4"/>
      <c r="V27" s="4"/>
      <c r="W27" s="4"/>
      <c r="X27" s="4"/>
      <c r="Y27" s="4"/>
      <c r="Z27" s="4"/>
    </row>
    <row r="28" spans="1:26" ht="33.75" customHeight="1">
      <c r="A28" s="846" t="s">
        <v>447</v>
      </c>
      <c r="B28" s="847"/>
      <c r="C28" s="848"/>
      <c r="D28" s="849" t="s">
        <v>54</v>
      </c>
      <c r="E28" s="777"/>
      <c r="F28" s="797"/>
      <c r="G28" s="849" t="s">
        <v>55</v>
      </c>
      <c r="H28" s="777"/>
      <c r="I28" s="777"/>
      <c r="J28" s="777"/>
      <c r="K28" s="797"/>
      <c r="L28" s="849" t="s">
        <v>56</v>
      </c>
      <c r="M28" s="778"/>
      <c r="N28" s="4"/>
      <c r="O28" s="4"/>
      <c r="P28" s="4"/>
      <c r="Q28" s="4"/>
      <c r="R28" s="2"/>
      <c r="S28" s="2"/>
      <c r="T28" s="2"/>
      <c r="U28" s="2"/>
      <c r="V28" s="2"/>
      <c r="W28" s="2"/>
      <c r="X28" s="2"/>
      <c r="Y28" s="2"/>
      <c r="Z28" s="4"/>
    </row>
    <row r="29" spans="1:26" ht="33.75" customHeight="1">
      <c r="A29" s="815"/>
      <c r="B29" s="816"/>
      <c r="C29" s="817"/>
      <c r="D29" s="1175" t="s">
        <v>448</v>
      </c>
      <c r="E29" s="766"/>
      <c r="F29" s="789"/>
      <c r="G29" s="1176" t="s">
        <v>478</v>
      </c>
      <c r="H29" s="766"/>
      <c r="I29" s="766"/>
      <c r="J29" s="766"/>
      <c r="K29" s="789"/>
      <c r="L29" s="1177" t="s">
        <v>468</v>
      </c>
      <c r="M29" s="767"/>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c r="A31" s="803" t="s">
        <v>60</v>
      </c>
      <c r="B31" s="777"/>
      <c r="C31" s="777"/>
      <c r="D31" s="777"/>
      <c r="E31" s="777"/>
      <c r="F31" s="777"/>
      <c r="G31" s="777"/>
      <c r="H31" s="777"/>
      <c r="I31" s="777"/>
      <c r="J31" s="777"/>
      <c r="K31" s="777"/>
      <c r="L31" s="777"/>
      <c r="M31" s="778"/>
      <c r="N31" s="4"/>
      <c r="O31" s="4"/>
      <c r="P31" s="4"/>
      <c r="Q31" s="4"/>
      <c r="R31" s="2"/>
      <c r="S31" s="2"/>
      <c r="T31" s="2"/>
      <c r="U31" s="2"/>
      <c r="V31" s="2"/>
      <c r="W31" s="2"/>
      <c r="X31" s="2"/>
      <c r="Y31" s="2"/>
      <c r="Z31" s="4"/>
    </row>
    <row r="32" spans="1:26" ht="22.5" customHeight="1">
      <c r="A32" s="803" t="s">
        <v>61</v>
      </c>
      <c r="B32" s="777"/>
      <c r="C32" s="777"/>
      <c r="D32" s="777"/>
      <c r="E32" s="777"/>
      <c r="F32" s="797"/>
      <c r="G32" s="826" t="s">
        <v>62</v>
      </c>
      <c r="H32" s="809"/>
      <c r="I32" s="809"/>
      <c r="J32" s="809"/>
      <c r="K32" s="809"/>
      <c r="L32" s="809"/>
      <c r="M32" s="820"/>
      <c r="N32" s="2"/>
      <c r="O32" s="2"/>
      <c r="P32" s="2"/>
      <c r="Q32" s="2"/>
      <c r="R32" s="38"/>
      <c r="S32" s="38"/>
      <c r="T32" s="38"/>
      <c r="U32" s="38"/>
      <c r="V32" s="38"/>
      <c r="W32" s="38"/>
      <c r="X32" s="38"/>
      <c r="Y32" s="38"/>
      <c r="Z32" s="2"/>
    </row>
    <row r="33" spans="1:26" ht="90.75" customHeight="1">
      <c r="A33" s="68" t="s">
        <v>121</v>
      </c>
      <c r="B33" s="69" t="s">
        <v>122</v>
      </c>
      <c r="C33" s="70" t="s">
        <v>499</v>
      </c>
      <c r="D33" s="70" t="s">
        <v>500</v>
      </c>
      <c r="E33" s="70" t="s">
        <v>67</v>
      </c>
      <c r="F33" s="71" t="s">
        <v>68</v>
      </c>
      <c r="G33" s="827"/>
      <c r="H33" s="774"/>
      <c r="I33" s="774"/>
      <c r="J33" s="774"/>
      <c r="K33" s="774"/>
      <c r="L33" s="774"/>
      <c r="M33" s="775"/>
      <c r="N33" s="38"/>
      <c r="O33" s="38"/>
      <c r="P33" s="38"/>
      <c r="Q33" s="38"/>
      <c r="R33" s="2"/>
      <c r="S33" s="2"/>
      <c r="T33" s="2"/>
      <c r="U33" s="2"/>
      <c r="V33" s="2"/>
      <c r="W33" s="2"/>
      <c r="X33" s="2"/>
      <c r="Y33" s="2"/>
      <c r="Z33" s="38"/>
    </row>
    <row r="34" spans="1:26" ht="28.5" customHeight="1">
      <c r="A34" s="39" t="s">
        <v>469</v>
      </c>
      <c r="B34" s="369">
        <v>0</v>
      </c>
      <c r="C34" s="367"/>
      <c r="D34" s="367"/>
      <c r="E34" s="367" t="s">
        <v>29</v>
      </c>
      <c r="F34" s="373" t="s">
        <v>29</v>
      </c>
      <c r="G34" s="854"/>
      <c r="H34" s="809"/>
      <c r="I34" s="809"/>
      <c r="J34" s="809"/>
      <c r="K34" s="809"/>
      <c r="L34" s="809"/>
      <c r="M34" s="820"/>
      <c r="N34" s="2"/>
      <c r="O34" s="2"/>
      <c r="P34" s="2"/>
      <c r="Q34" s="2"/>
      <c r="T34" s="2"/>
      <c r="U34" s="2"/>
      <c r="V34" s="2"/>
      <c r="W34" s="2"/>
      <c r="X34" s="2"/>
      <c r="Y34" s="2"/>
      <c r="Z34" s="2"/>
    </row>
    <row r="35" spans="1:26" ht="28.5" customHeight="1">
      <c r="A35" s="39" t="s">
        <v>470</v>
      </c>
      <c r="B35" s="374"/>
      <c r="C35" s="43">
        <v>171</v>
      </c>
      <c r="D35" s="43">
        <v>171</v>
      </c>
      <c r="E35" s="367" t="s">
        <v>29</v>
      </c>
      <c r="F35" s="349">
        <f t="shared" ref="F35:F38" si="0">C35/D35</f>
        <v>1</v>
      </c>
      <c r="G35" s="770"/>
      <c r="H35" s="770"/>
      <c r="I35" s="770"/>
      <c r="J35" s="770"/>
      <c r="K35" s="770"/>
      <c r="L35" s="770"/>
      <c r="M35" s="771"/>
      <c r="N35" s="2"/>
      <c r="O35" s="2"/>
      <c r="P35" s="2"/>
      <c r="R35" s="2"/>
      <c r="S35" s="2"/>
      <c r="T35" s="2"/>
      <c r="U35" s="2"/>
      <c r="V35" s="2"/>
      <c r="W35" s="2"/>
      <c r="X35" s="2"/>
      <c r="Y35" s="2"/>
      <c r="Z35" s="2"/>
    </row>
    <row r="36" spans="1:26" ht="28.5" customHeight="1">
      <c r="A36" s="39" t="s">
        <v>471</v>
      </c>
      <c r="B36" s="374"/>
      <c r="C36" s="43">
        <v>90</v>
      </c>
      <c r="D36" s="375">
        <v>90</v>
      </c>
      <c r="E36" s="367" t="s">
        <v>29</v>
      </c>
      <c r="F36" s="349">
        <f t="shared" si="0"/>
        <v>1</v>
      </c>
      <c r="G36" s="770"/>
      <c r="H36" s="770"/>
      <c r="I36" s="770"/>
      <c r="J36" s="770"/>
      <c r="K36" s="770"/>
      <c r="L36" s="770"/>
      <c r="M36" s="771"/>
      <c r="N36" s="2"/>
      <c r="O36" s="2"/>
      <c r="P36" s="2"/>
      <c r="Q36" s="2"/>
      <c r="R36" s="2"/>
      <c r="S36" s="2"/>
      <c r="T36" s="2"/>
      <c r="U36" s="2"/>
      <c r="V36" s="2"/>
      <c r="W36" s="2"/>
      <c r="X36" s="2"/>
      <c r="Y36" s="2"/>
      <c r="Z36" s="2"/>
    </row>
    <row r="37" spans="1:26" ht="28.5" customHeight="1">
      <c r="A37" s="39" t="s">
        <v>472</v>
      </c>
      <c r="B37" s="374"/>
      <c r="C37" s="248"/>
      <c r="D37" s="375"/>
      <c r="E37" s="367" t="s">
        <v>29</v>
      </c>
      <c r="F37" s="349" t="e">
        <f t="shared" si="0"/>
        <v>#DIV/0!</v>
      </c>
      <c r="G37" s="770"/>
      <c r="H37" s="770"/>
      <c r="I37" s="770"/>
      <c r="J37" s="770"/>
      <c r="K37" s="770"/>
      <c r="L37" s="770"/>
      <c r="M37" s="771"/>
      <c r="N37" s="2"/>
      <c r="O37" s="2"/>
      <c r="P37" s="2"/>
      <c r="Q37" s="2"/>
      <c r="R37" s="2"/>
      <c r="S37" s="2"/>
      <c r="T37" s="2"/>
      <c r="U37" s="2"/>
      <c r="V37" s="2"/>
      <c r="W37" s="2"/>
      <c r="X37" s="2"/>
      <c r="Y37" s="2"/>
      <c r="Z37" s="2"/>
    </row>
    <row r="38" spans="1:26" ht="37.5" customHeight="1">
      <c r="A38" s="45" t="s">
        <v>73</v>
      </c>
      <c r="B38" s="376">
        <f t="shared" ref="B38:D38" si="1">SUM(B34:B37)</f>
        <v>0</v>
      </c>
      <c r="C38" s="49">
        <f t="shared" si="1"/>
        <v>261</v>
      </c>
      <c r="D38" s="49">
        <f t="shared" si="1"/>
        <v>261</v>
      </c>
      <c r="E38" s="49"/>
      <c r="F38" s="349">
        <f t="shared" si="0"/>
        <v>1</v>
      </c>
      <c r="G38" s="770"/>
      <c r="H38" s="770"/>
      <c r="I38" s="770"/>
      <c r="J38" s="770"/>
      <c r="K38" s="770"/>
      <c r="L38" s="770"/>
      <c r="M38" s="771"/>
      <c r="N38" s="2"/>
      <c r="O38" s="2"/>
      <c r="P38" s="2"/>
      <c r="Q38" s="2"/>
      <c r="R38" s="2"/>
      <c r="S38" s="2"/>
      <c r="T38" s="2"/>
      <c r="U38" s="2"/>
      <c r="V38" s="2"/>
      <c r="W38" s="2"/>
      <c r="X38" s="2"/>
      <c r="Y38" s="2"/>
      <c r="Z38" s="2"/>
    </row>
    <row r="39" spans="1:26"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row>
    <row r="40" spans="1:26" ht="36" customHeight="1">
      <c r="A40" s="855"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row>
    <row r="41" spans="1:26" ht="57.75" customHeight="1">
      <c r="A41" s="856" t="s">
        <v>501</v>
      </c>
      <c r="B41" s="809"/>
      <c r="C41" s="809"/>
      <c r="D41" s="809"/>
      <c r="E41" s="809"/>
      <c r="F41" s="809"/>
      <c r="G41" s="809"/>
      <c r="H41" s="809"/>
      <c r="I41" s="809"/>
      <c r="J41" s="809"/>
      <c r="K41" s="809"/>
      <c r="L41" s="809"/>
      <c r="M41" s="820"/>
      <c r="N41" s="2"/>
      <c r="O41" s="2"/>
      <c r="P41" s="2"/>
      <c r="Q41" s="2"/>
      <c r="R41" s="54"/>
      <c r="S41" s="54"/>
      <c r="T41" s="54"/>
      <c r="U41" s="54"/>
      <c r="V41" s="54"/>
      <c r="W41" s="54"/>
      <c r="X41" s="54"/>
      <c r="Y41" s="54"/>
      <c r="Z41" s="2"/>
    </row>
    <row r="42" spans="1:26" ht="31.5" customHeight="1">
      <c r="A42" s="864" t="s">
        <v>76</v>
      </c>
      <c r="B42" s="809"/>
      <c r="C42" s="810"/>
      <c r="D42" s="890" t="s">
        <v>77</v>
      </c>
      <c r="E42" s="809"/>
      <c r="F42" s="810"/>
      <c r="G42" s="853" t="s">
        <v>78</v>
      </c>
      <c r="H42" s="809"/>
      <c r="I42" s="809"/>
      <c r="J42" s="810"/>
      <c r="K42" s="857" t="s">
        <v>79</v>
      </c>
      <c r="L42" s="1178" t="s">
        <v>101</v>
      </c>
      <c r="M42" s="820"/>
      <c r="N42" s="53"/>
      <c r="O42" s="54"/>
      <c r="P42" s="54"/>
      <c r="Q42" s="54"/>
      <c r="R42" s="54"/>
      <c r="S42" s="54"/>
      <c r="T42" s="54"/>
      <c r="U42" s="54"/>
      <c r="V42" s="54"/>
      <c r="W42" s="54"/>
      <c r="X42" s="54"/>
      <c r="Y42" s="54"/>
      <c r="Z42" s="54"/>
    </row>
    <row r="43" spans="1:26"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row>
    <row r="44" spans="1:26" ht="57" customHeight="1">
      <c r="A44" s="892" t="s">
        <v>81</v>
      </c>
      <c r="B44" s="777"/>
      <c r="C44" s="802"/>
      <c r="D44" s="805" t="s">
        <v>455</v>
      </c>
      <c r="E44" s="777"/>
      <c r="F44" s="777"/>
      <c r="G44" s="777"/>
      <c r="H44" s="777"/>
      <c r="I44" s="777"/>
      <c r="J44" s="797"/>
      <c r="K44" s="326" t="s">
        <v>83</v>
      </c>
      <c r="L44" s="805" t="s">
        <v>456</v>
      </c>
      <c r="M44" s="797"/>
      <c r="N44" s="53"/>
      <c r="O44" s="54"/>
      <c r="P44" s="54"/>
      <c r="Q44" s="54"/>
      <c r="R44" s="4"/>
      <c r="S44" s="4"/>
      <c r="T44" s="4"/>
      <c r="U44" s="4"/>
      <c r="V44" s="4"/>
      <c r="W44" s="4"/>
      <c r="X44" s="4"/>
      <c r="Y44" s="4"/>
      <c r="Z44" s="54"/>
    </row>
    <row r="45" spans="1:26" ht="57.75" customHeight="1">
      <c r="A45" s="876" t="s">
        <v>85</v>
      </c>
      <c r="B45" s="766"/>
      <c r="C45" s="877"/>
      <c r="D45" s="768" t="s">
        <v>457</v>
      </c>
      <c r="E45" s="766"/>
      <c r="F45" s="766"/>
      <c r="G45" s="766"/>
      <c r="H45" s="766"/>
      <c r="I45" s="766"/>
      <c r="J45" s="789"/>
      <c r="K45" s="327" t="s">
        <v>86</v>
      </c>
      <c r="L45" s="1204">
        <v>45919</v>
      </c>
      <c r="M45" s="767"/>
      <c r="N45" s="4"/>
      <c r="O45" s="4"/>
      <c r="P45" s="4"/>
      <c r="Q45" s="4"/>
      <c r="R45" s="4"/>
      <c r="S45" s="4"/>
      <c r="T45" s="4"/>
      <c r="U45" s="4"/>
      <c r="V45" s="4"/>
      <c r="W45" s="4"/>
      <c r="X45" s="4"/>
      <c r="Y45" s="4"/>
      <c r="Z45" s="4"/>
    </row>
    <row r="46" spans="1:26" ht="35.25" customHeight="1">
      <c r="A46" s="1208" t="s">
        <v>191</v>
      </c>
      <c r="B46" s="766"/>
      <c r="C46" s="766"/>
      <c r="D46" s="766"/>
      <c r="E46" s="766"/>
      <c r="F46" s="766"/>
      <c r="G46" s="766"/>
      <c r="H46" s="766"/>
      <c r="I46" s="766"/>
      <c r="J46" s="766"/>
      <c r="K46" s="766"/>
      <c r="L46" s="766"/>
      <c r="M46" s="767"/>
      <c r="N46" s="4"/>
      <c r="O46" s="4"/>
      <c r="P46" s="4"/>
      <c r="Q46" s="4"/>
      <c r="R46" s="2"/>
      <c r="S46" s="2"/>
      <c r="T46" s="2"/>
      <c r="U46" s="2"/>
      <c r="V46" s="2"/>
      <c r="W46" s="2"/>
      <c r="X46" s="2"/>
      <c r="Y46" s="2"/>
      <c r="Z46" s="4"/>
    </row>
    <row r="47" spans="1:26"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row>
    <row r="48" spans="1:26"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row>
    <row r="49" spans="1:26" ht="48" customHeight="1">
      <c r="A49" s="961" t="s">
        <v>93</v>
      </c>
      <c r="B49" s="777"/>
      <c r="C49" s="797"/>
      <c r="D49" s="829" t="s">
        <v>135</v>
      </c>
      <c r="E49" s="777"/>
      <c r="F49" s="797"/>
      <c r="G49" s="830" t="s">
        <v>502</v>
      </c>
      <c r="H49" s="777"/>
      <c r="I49" s="777"/>
      <c r="J49" s="797"/>
      <c r="K49" s="58"/>
      <c r="L49" s="828"/>
      <c r="M49" s="778"/>
      <c r="N49" s="2"/>
      <c r="O49" s="2"/>
      <c r="P49" s="2"/>
      <c r="Q49" s="2"/>
      <c r="R49" s="2"/>
      <c r="S49" s="2"/>
      <c r="T49" s="2"/>
      <c r="U49" s="2"/>
      <c r="V49" s="2"/>
      <c r="W49" s="2"/>
      <c r="X49" s="2"/>
      <c r="Y49" s="2"/>
      <c r="Z49" s="2"/>
    </row>
    <row r="50" spans="1:26" ht="78" customHeight="1">
      <c r="A50" s="961" t="s">
        <v>96</v>
      </c>
      <c r="B50" s="777"/>
      <c r="C50" s="797"/>
      <c r="D50" s="829" t="s">
        <v>94</v>
      </c>
      <c r="E50" s="777"/>
      <c r="F50" s="797"/>
      <c r="G50" s="831" t="s">
        <v>459</v>
      </c>
      <c r="H50" s="777"/>
      <c r="I50" s="777"/>
      <c r="J50" s="797"/>
      <c r="K50" s="59"/>
      <c r="L50" s="828"/>
      <c r="M50" s="778"/>
      <c r="N50" s="2"/>
      <c r="O50" s="2"/>
      <c r="P50" s="2"/>
      <c r="Q50" s="2"/>
      <c r="R50" s="2"/>
      <c r="S50" s="2"/>
      <c r="T50" s="2"/>
      <c r="U50" s="2"/>
      <c r="V50" s="2"/>
      <c r="W50" s="2"/>
      <c r="X50" s="2"/>
      <c r="Y50" s="2"/>
      <c r="Z50" s="2"/>
    </row>
    <row r="51" spans="1:26" ht="49.5" customHeight="1">
      <c r="A51" s="961" t="s">
        <v>98</v>
      </c>
      <c r="B51" s="777"/>
      <c r="C51" s="797"/>
      <c r="D51" s="829" t="s">
        <v>135</v>
      </c>
      <c r="E51" s="777"/>
      <c r="F51" s="797"/>
      <c r="G51" s="831" t="s">
        <v>503</v>
      </c>
      <c r="H51" s="777"/>
      <c r="I51" s="777"/>
      <c r="J51" s="797"/>
      <c r="K51" s="58"/>
      <c r="L51" s="828"/>
      <c r="M51" s="778"/>
      <c r="N51" s="2"/>
      <c r="O51" s="2"/>
      <c r="P51" s="2"/>
      <c r="Q51" s="2"/>
      <c r="R51" s="2"/>
      <c r="S51" s="2"/>
      <c r="T51" s="2"/>
      <c r="U51" s="2"/>
      <c r="V51" s="2"/>
      <c r="W51" s="2"/>
      <c r="X51" s="2"/>
      <c r="Y51" s="2"/>
      <c r="Z51" s="2"/>
    </row>
    <row r="52" spans="1:26" ht="36" customHeight="1">
      <c r="A52" s="961" t="s">
        <v>100</v>
      </c>
      <c r="B52" s="777"/>
      <c r="C52" s="797"/>
      <c r="D52" s="829" t="s">
        <v>135</v>
      </c>
      <c r="E52" s="777"/>
      <c r="F52" s="797"/>
      <c r="G52" s="832" t="s">
        <v>461</v>
      </c>
      <c r="H52" s="777"/>
      <c r="I52" s="777"/>
      <c r="J52" s="797"/>
      <c r="K52" s="58"/>
      <c r="L52" s="828"/>
      <c r="M52" s="778"/>
      <c r="N52" s="2"/>
      <c r="O52" s="2"/>
      <c r="P52" s="2"/>
      <c r="Q52" s="2"/>
      <c r="R52" s="2"/>
      <c r="S52" s="2"/>
      <c r="T52" s="2"/>
      <c r="U52" s="2"/>
      <c r="V52" s="2"/>
      <c r="W52" s="2"/>
      <c r="X52" s="2"/>
      <c r="Y52" s="2"/>
      <c r="Z52" s="2"/>
    </row>
    <row r="53" spans="1:26" ht="15.75"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row>
    <row r="54" spans="1:26" ht="15.7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row>
    <row r="55" spans="1:26" ht="15.7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15.75"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row>
    <row r="57" spans="1:26"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4">
    <mergeCell ref="L51:M51"/>
    <mergeCell ref="L52:M52"/>
    <mergeCell ref="A24:M24"/>
    <mergeCell ref="A25:M25"/>
    <mergeCell ref="D26:M26"/>
    <mergeCell ref="A28:C29"/>
    <mergeCell ref="D28:F28"/>
    <mergeCell ref="G28:K28"/>
    <mergeCell ref="L28:M28"/>
    <mergeCell ref="D29:F29"/>
    <mergeCell ref="G29:K29"/>
    <mergeCell ref="L29:M29"/>
    <mergeCell ref="D17:M17"/>
    <mergeCell ref="A17:C22"/>
    <mergeCell ref="I18:M22"/>
    <mergeCell ref="D21:H22"/>
    <mergeCell ref="A23:M23"/>
    <mergeCell ref="A51:C51"/>
    <mergeCell ref="D51:F51"/>
    <mergeCell ref="G51:J51"/>
    <mergeCell ref="A52:C52"/>
    <mergeCell ref="D52:F52"/>
    <mergeCell ref="G52:J52"/>
    <mergeCell ref="A53:C56"/>
    <mergeCell ref="D53:J56"/>
    <mergeCell ref="K53:K56"/>
    <mergeCell ref="L53:M56"/>
    <mergeCell ref="A57:C57"/>
    <mergeCell ref="D57:J57"/>
    <mergeCell ref="K57:M57"/>
    <mergeCell ref="D50:F50"/>
    <mergeCell ref="G50:J50"/>
    <mergeCell ref="G48:J48"/>
    <mergeCell ref="L48:M48"/>
    <mergeCell ref="A49:C49"/>
    <mergeCell ref="D49:F49"/>
    <mergeCell ref="G49:J49"/>
    <mergeCell ref="L49:M49"/>
    <mergeCell ref="L50:M50"/>
    <mergeCell ref="A50:C50"/>
    <mergeCell ref="A48:C48"/>
    <mergeCell ref="D48:F48"/>
    <mergeCell ref="A44:C44"/>
    <mergeCell ref="D44:J44"/>
    <mergeCell ref="L44:M44"/>
    <mergeCell ref="D45:J45"/>
    <mergeCell ref="L45:M45"/>
    <mergeCell ref="A46:M46"/>
    <mergeCell ref="A47:M47"/>
    <mergeCell ref="A26:C26"/>
    <mergeCell ref="A27:C27"/>
    <mergeCell ref="D27:J27"/>
    <mergeCell ref="L27:M27"/>
    <mergeCell ref="A45:C45"/>
    <mergeCell ref="D42:F43"/>
    <mergeCell ref="G42:J43"/>
    <mergeCell ref="K42:K43"/>
    <mergeCell ref="L42:M43"/>
    <mergeCell ref="A31:M31"/>
    <mergeCell ref="A32:F32"/>
    <mergeCell ref="G32:M33"/>
    <mergeCell ref="G34:M39"/>
    <mergeCell ref="A40:M40"/>
    <mergeCell ref="A41:M41"/>
    <mergeCell ref="A42:C43"/>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L8" xr:uid="{00000000-0002-0000-1500-000000000000}">
      <formula1>$B$117:$B$129</formula1>
    </dataValidation>
    <dataValidation type="list" allowBlank="1" showInputMessage="1" showErrorMessage="1" prompt=" - " sqref="D12" xr:uid="{00000000-0002-0000-1500-000001000000}">
      <formula1>$A$110:$A$115</formula1>
    </dataValidation>
    <dataValidation type="list" allowBlank="1" showInputMessage="1" showErrorMessage="1" prompt=" - " sqref="D49:D52" xr:uid="{00000000-0002-0000-1500-000002000000}">
      <formula1>$A$80:$A$83</formula1>
    </dataValidation>
    <dataValidation type="list" allowBlank="1" showInputMessage="1" showErrorMessage="1" prompt=" - " sqref="D8" xr:uid="{00000000-0002-0000-1500-000003000000}">
      <formula1>$A$135:$A$137</formula1>
    </dataValidation>
    <dataValidation type="list" allowBlank="1" showInputMessage="1" showErrorMessage="1" prompt=" - " sqref="D7" xr:uid="{00000000-0002-0000-1500-000004000000}">
      <formula1>$A$145:$A$149</formula1>
    </dataValidation>
    <dataValidation type="list" allowBlank="1" showInputMessage="1" showErrorMessage="1" prompt=" - " sqref="D13" xr:uid="{00000000-0002-0000-1500-000005000000}">
      <formula1>$A$121:$A$128</formula1>
    </dataValidation>
    <dataValidation type="list" allowBlank="1" showErrorMessage="1" sqref="K49" xr:uid="{00000000-0002-0000-1500-000006000000}">
      <formula1>$A$80:$A$83</formula1>
    </dataValidation>
  </dataValidations>
  <pageMargins left="0.7" right="0.7" top="0.75" bottom="0.75" header="0" footer="0"/>
  <pageSetup orientation="landscape"/>
  <headerFooter>
    <oddFooter>&amp;LV5-08-06-2022</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C0C0"/>
  </sheetPr>
  <dimension ref="A1:Z1000"/>
  <sheetViews>
    <sheetView workbookViewId="0"/>
  </sheetViews>
  <sheetFormatPr baseColWidth="10" defaultColWidth="12.5703125" defaultRowHeight="15" customHeight="1"/>
  <cols>
    <col min="3" max="4" width="12.85546875" customWidth="1"/>
    <col min="5" max="5" width="10.5703125" customWidth="1"/>
    <col min="6" max="6" width="11.85546875"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21.85546875" customWidth="1"/>
    <col min="15" max="17" width="10.7109375" hidden="1" customWidth="1"/>
    <col min="18"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768" t="s">
        <v>206</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1184" t="s">
        <v>504</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row>
    <row r="12" spans="1:26" ht="36.75" customHeight="1">
      <c r="A12" s="803" t="s">
        <v>16</v>
      </c>
      <c r="B12" s="777"/>
      <c r="C12" s="797"/>
      <c r="D12" s="1218" t="s">
        <v>17</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4"/>
    </row>
    <row r="13" spans="1:26" ht="70.5" customHeight="1">
      <c r="A13" s="803" t="s">
        <v>24</v>
      </c>
      <c r="B13" s="777"/>
      <c r="C13" s="797"/>
      <c r="D13" s="805" t="s">
        <v>21</v>
      </c>
      <c r="E13" s="777"/>
      <c r="F13" s="777"/>
      <c r="G13" s="777"/>
      <c r="H13" s="777"/>
      <c r="I13" s="777"/>
      <c r="J13" s="797"/>
      <c r="K13" s="11" t="s">
        <v>25</v>
      </c>
      <c r="L13" s="806" t="s">
        <v>505</v>
      </c>
      <c r="M13" s="778"/>
      <c r="N13" s="377"/>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144" t="s">
        <v>110</v>
      </c>
      <c r="L14" s="873" t="s">
        <v>111</v>
      </c>
      <c r="M14" s="778"/>
      <c r="N14" s="4"/>
      <c r="O14" s="4"/>
      <c r="P14" s="4"/>
      <c r="Q14" s="4"/>
      <c r="R14" s="17" t="s">
        <v>32</v>
      </c>
      <c r="S14" s="16"/>
      <c r="T14" s="18"/>
      <c r="U14" s="19" t="s">
        <v>28</v>
      </c>
      <c r="V14" s="16"/>
      <c r="W14" s="16"/>
      <c r="X14" s="16"/>
      <c r="Y14" s="17" t="s">
        <v>29</v>
      </c>
      <c r="Z14" s="4"/>
    </row>
    <row r="15" spans="1:26" ht="24.75" customHeight="1">
      <c r="A15" s="808" t="s">
        <v>33</v>
      </c>
      <c r="B15" s="809"/>
      <c r="C15" s="810"/>
      <c r="D15" s="875"/>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4"/>
    </row>
    <row r="16" spans="1:26" ht="36.75" customHeight="1">
      <c r="A16" s="773"/>
      <c r="B16" s="774"/>
      <c r="C16" s="811"/>
      <c r="D16" s="950" t="s">
        <v>35</v>
      </c>
      <c r="E16" s="777"/>
      <c r="F16" s="797"/>
      <c r="G16" s="871"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4"/>
    </row>
    <row r="17" spans="1:26" ht="39.75" customHeight="1">
      <c r="A17" s="808" t="s">
        <v>40</v>
      </c>
      <c r="B17" s="809"/>
      <c r="C17" s="810"/>
      <c r="D17" s="869" t="s">
        <v>506</v>
      </c>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row>
    <row r="18" spans="1:26" ht="20.25" customHeight="1">
      <c r="A18" s="772"/>
      <c r="B18" s="770"/>
      <c r="C18" s="814"/>
      <c r="D18" s="27" t="s">
        <v>114</v>
      </c>
      <c r="E18" s="28">
        <v>2023</v>
      </c>
      <c r="F18" s="28">
        <v>2024</v>
      </c>
      <c r="G18" s="341">
        <v>2025</v>
      </c>
      <c r="H18" s="341">
        <v>2026</v>
      </c>
      <c r="I18" s="1217" t="s">
        <v>507</v>
      </c>
      <c r="J18" s="809"/>
      <c r="K18" s="809"/>
      <c r="L18" s="809"/>
      <c r="M18" s="810"/>
      <c r="N18" s="377"/>
      <c r="O18" s="4"/>
      <c r="P18" s="4"/>
      <c r="Q18" s="2"/>
      <c r="R18" s="2"/>
      <c r="S18" s="2"/>
      <c r="T18" s="2"/>
      <c r="U18" s="2"/>
      <c r="V18" s="2"/>
      <c r="W18" s="2"/>
      <c r="X18" s="2"/>
      <c r="Y18" s="2"/>
      <c r="Z18" s="4"/>
    </row>
    <row r="19" spans="1:26" ht="20.25" customHeight="1">
      <c r="A19" s="772"/>
      <c r="B19" s="770"/>
      <c r="C19" s="814"/>
      <c r="D19" s="65" t="s">
        <v>45</v>
      </c>
      <c r="E19" s="364" t="s">
        <v>29</v>
      </c>
      <c r="F19" s="364" t="s">
        <v>29</v>
      </c>
      <c r="G19" s="364"/>
      <c r="H19" s="378"/>
      <c r="I19" s="821"/>
      <c r="J19" s="770"/>
      <c r="K19" s="770"/>
      <c r="L19" s="770"/>
      <c r="M19" s="814"/>
      <c r="N19" s="2"/>
      <c r="O19" s="2"/>
      <c r="P19" s="2"/>
      <c r="Q19" s="2"/>
      <c r="R19" s="2"/>
      <c r="S19" s="2"/>
      <c r="T19" s="2"/>
      <c r="U19" s="2"/>
      <c r="V19" s="2"/>
      <c r="W19" s="2"/>
      <c r="X19" s="2"/>
      <c r="Y19" s="31"/>
      <c r="Z19" s="2"/>
    </row>
    <row r="20" spans="1:26" ht="18.75" customHeight="1">
      <c r="A20" s="772"/>
      <c r="B20" s="770"/>
      <c r="C20" s="814"/>
      <c r="D20" s="952"/>
      <c r="E20" s="809"/>
      <c r="F20" s="809"/>
      <c r="G20" s="809"/>
      <c r="H20" s="866"/>
      <c r="I20" s="821"/>
      <c r="J20" s="770"/>
      <c r="K20" s="770"/>
      <c r="L20" s="770"/>
      <c r="M20" s="814"/>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814"/>
      <c r="N21" s="2"/>
      <c r="O21" s="2"/>
      <c r="P21" s="2"/>
      <c r="Q21" s="2"/>
      <c r="R21" s="2"/>
      <c r="S21" s="2"/>
      <c r="T21" s="2"/>
      <c r="U21" s="2"/>
      <c r="V21" s="2"/>
      <c r="W21" s="2"/>
      <c r="X21" s="2"/>
      <c r="Y21" s="2"/>
      <c r="Z21" s="2"/>
    </row>
    <row r="22" spans="1:26" ht="13.5" customHeight="1">
      <c r="A22" s="815"/>
      <c r="B22" s="816"/>
      <c r="C22" s="817"/>
      <c r="D22" s="822"/>
      <c r="E22" s="816"/>
      <c r="F22" s="816"/>
      <c r="G22" s="816"/>
      <c r="H22" s="904"/>
      <c r="I22" s="836"/>
      <c r="J22" s="774"/>
      <c r="K22" s="774"/>
      <c r="L22" s="774"/>
      <c r="M22" s="811"/>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33" customHeight="1">
      <c r="A25" s="872" t="s">
        <v>508</v>
      </c>
      <c r="B25" s="784"/>
      <c r="C25" s="784"/>
      <c r="D25" s="784"/>
      <c r="E25" s="784"/>
      <c r="F25" s="784"/>
      <c r="G25" s="784"/>
      <c r="H25" s="784"/>
      <c r="I25" s="784"/>
      <c r="J25" s="784"/>
      <c r="K25" s="784"/>
      <c r="L25" s="784"/>
      <c r="M25" s="787"/>
      <c r="N25" s="2"/>
      <c r="O25" s="2"/>
      <c r="P25" s="2"/>
      <c r="Q25" s="2"/>
      <c r="R25" s="2"/>
      <c r="S25" s="2"/>
      <c r="T25" s="2"/>
      <c r="U25" s="2"/>
      <c r="V25" s="2"/>
      <c r="W25" s="2"/>
      <c r="X25" s="2"/>
      <c r="Y25" s="2"/>
      <c r="Z25" s="2"/>
    </row>
    <row r="26" spans="1:26" ht="69.75" customHeight="1">
      <c r="A26" s="803" t="s">
        <v>48</v>
      </c>
      <c r="B26" s="777"/>
      <c r="C26" s="797"/>
      <c r="D26" s="889" t="s">
        <v>509</v>
      </c>
      <c r="E26" s="777"/>
      <c r="F26" s="777"/>
      <c r="G26" s="777"/>
      <c r="H26" s="777"/>
      <c r="I26" s="777"/>
      <c r="J26" s="777"/>
      <c r="K26" s="777"/>
      <c r="L26" s="777"/>
      <c r="M26" s="778"/>
      <c r="N26" s="365"/>
      <c r="O26" s="2"/>
      <c r="P26" s="2"/>
      <c r="Q26" s="2"/>
      <c r="R26" s="2"/>
      <c r="S26" s="2"/>
      <c r="T26" s="2"/>
      <c r="U26" s="2"/>
      <c r="V26" s="2"/>
      <c r="W26" s="2"/>
      <c r="X26" s="2"/>
      <c r="Y26" s="2"/>
      <c r="Z26" s="2"/>
    </row>
    <row r="27" spans="1:26" ht="48" customHeight="1">
      <c r="A27" s="803" t="s">
        <v>50</v>
      </c>
      <c r="B27" s="777"/>
      <c r="C27" s="797"/>
      <c r="D27" s="824" t="s">
        <v>158</v>
      </c>
      <c r="E27" s="809"/>
      <c r="F27" s="809"/>
      <c r="G27" s="809"/>
      <c r="H27" s="809"/>
      <c r="I27" s="809"/>
      <c r="J27" s="810"/>
      <c r="K27" s="32" t="s">
        <v>52</v>
      </c>
      <c r="L27" s="824" t="s">
        <v>158</v>
      </c>
      <c r="M27" s="820"/>
      <c r="N27" s="4"/>
      <c r="O27" s="4"/>
      <c r="P27" s="4"/>
      <c r="Q27" s="4"/>
      <c r="R27" s="4"/>
      <c r="S27" s="4"/>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row>
    <row r="29" spans="1:26" ht="33.75" customHeight="1">
      <c r="A29" s="815"/>
      <c r="B29" s="816"/>
      <c r="C29" s="817"/>
      <c r="D29" s="1219" t="s">
        <v>510</v>
      </c>
      <c r="E29" s="777"/>
      <c r="F29" s="797"/>
      <c r="G29" s="1018" t="s">
        <v>511</v>
      </c>
      <c r="H29" s="777"/>
      <c r="I29" s="777"/>
      <c r="J29" s="777"/>
      <c r="K29" s="797"/>
      <c r="L29" s="960" t="s">
        <v>512</v>
      </c>
      <c r="M29" s="797"/>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row>
    <row r="32" spans="1:26"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30" customHeight="1">
      <c r="A33" s="68" t="s">
        <v>121</v>
      </c>
      <c r="B33" s="69" t="s">
        <v>122</v>
      </c>
      <c r="C33" s="70" t="s">
        <v>65</v>
      </c>
      <c r="D33" s="70" t="s">
        <v>66</v>
      </c>
      <c r="E33" s="70" t="s">
        <v>67</v>
      </c>
      <c r="F33" s="71" t="s">
        <v>68</v>
      </c>
      <c r="G33" s="827"/>
      <c r="H33" s="774"/>
      <c r="I33" s="774"/>
      <c r="J33" s="774"/>
      <c r="K33" s="774"/>
      <c r="L33" s="774"/>
      <c r="M33" s="775"/>
      <c r="N33" s="38"/>
      <c r="O33" s="38"/>
      <c r="P33" s="38"/>
      <c r="Q33" s="38"/>
      <c r="R33" s="38"/>
      <c r="S33" s="38"/>
      <c r="T33" s="38"/>
      <c r="U33" s="38"/>
      <c r="V33" s="38"/>
      <c r="W33" s="38"/>
      <c r="X33" s="38"/>
      <c r="Y33" s="38"/>
      <c r="Z33" s="38"/>
    </row>
    <row r="34" spans="1:26" ht="62.25" customHeight="1">
      <c r="A34" s="244" t="s">
        <v>513</v>
      </c>
      <c r="B34" s="40">
        <v>0.9</v>
      </c>
      <c r="C34" s="344">
        <v>400</v>
      </c>
      <c r="D34" s="344">
        <v>404</v>
      </c>
      <c r="E34" s="344"/>
      <c r="F34" s="44">
        <f t="shared" ref="F34:F36" si="0">C34/D34</f>
        <v>0.99009900990099009</v>
      </c>
      <c r="G34" s="854"/>
      <c r="H34" s="809"/>
      <c r="I34" s="809"/>
      <c r="J34" s="809"/>
      <c r="K34" s="809"/>
      <c r="L34" s="809"/>
      <c r="M34" s="820"/>
      <c r="N34" s="2"/>
      <c r="O34" s="2"/>
      <c r="P34" s="2"/>
      <c r="Q34" s="2"/>
      <c r="R34" s="2"/>
      <c r="S34" s="2"/>
      <c r="T34" s="2"/>
      <c r="U34" s="2"/>
      <c r="V34" s="2"/>
      <c r="W34" s="2"/>
      <c r="X34" s="2"/>
      <c r="Y34" s="2"/>
      <c r="Z34" s="2"/>
    </row>
    <row r="35" spans="1:26" ht="62.25" customHeight="1">
      <c r="A35" s="244" t="s">
        <v>514</v>
      </c>
      <c r="B35" s="40">
        <v>0.9</v>
      </c>
      <c r="C35" s="344">
        <v>191</v>
      </c>
      <c r="D35" s="344">
        <v>194</v>
      </c>
      <c r="E35" s="344"/>
      <c r="F35" s="44">
        <f t="shared" si="0"/>
        <v>0.98453608247422686</v>
      </c>
      <c r="G35" s="770"/>
      <c r="H35" s="770"/>
      <c r="I35" s="770"/>
      <c r="J35" s="770"/>
      <c r="K35" s="770"/>
      <c r="L35" s="770"/>
      <c r="M35" s="771"/>
      <c r="N35" s="2"/>
      <c r="O35" s="2"/>
      <c r="P35" s="2"/>
      <c r="S35" s="2"/>
      <c r="T35" s="2"/>
      <c r="U35" s="2"/>
      <c r="V35" s="2"/>
      <c r="W35" s="2"/>
      <c r="X35" s="2"/>
      <c r="Y35" s="2"/>
      <c r="Z35" s="2"/>
    </row>
    <row r="36" spans="1:26" ht="62.25" customHeight="1">
      <c r="A36" s="244" t="s">
        <v>515</v>
      </c>
      <c r="B36" s="40">
        <v>0.9</v>
      </c>
      <c r="C36" s="344"/>
      <c r="D36" s="344"/>
      <c r="E36" s="344"/>
      <c r="F36" s="44" t="e">
        <f t="shared" si="0"/>
        <v>#DIV/0!</v>
      </c>
      <c r="G36" s="770"/>
      <c r="H36" s="770"/>
      <c r="I36" s="770"/>
      <c r="J36" s="770"/>
      <c r="K36" s="770"/>
      <c r="L36" s="770"/>
      <c r="M36" s="771"/>
      <c r="N36" s="2"/>
      <c r="O36" s="2"/>
      <c r="P36" s="2"/>
      <c r="Q36" s="2"/>
      <c r="R36" s="2"/>
      <c r="S36" s="2"/>
      <c r="T36" s="2"/>
      <c r="U36" s="2"/>
      <c r="V36" s="2"/>
      <c r="W36" s="2"/>
      <c r="X36" s="2"/>
      <c r="Y36" s="2"/>
      <c r="Z36" s="2"/>
    </row>
    <row r="37" spans="1:26" ht="62.25" customHeight="1">
      <c r="A37" s="45" t="s">
        <v>73</v>
      </c>
      <c r="B37" s="46">
        <f>AVERAGE(B34:B36)</f>
        <v>0.9</v>
      </c>
      <c r="C37" s="344">
        <f t="shared" ref="C37:D37" si="1">SUM(C34:C36)</f>
        <v>591</v>
      </c>
      <c r="D37" s="344">
        <f t="shared" si="1"/>
        <v>598</v>
      </c>
      <c r="E37" s="344" t="s">
        <v>29</v>
      </c>
      <c r="F37" s="154" t="e">
        <f>AVERAGE(F34:F36)</f>
        <v>#DIV/0!</v>
      </c>
      <c r="G37" s="770"/>
      <c r="H37" s="770"/>
      <c r="I37" s="770"/>
      <c r="J37" s="770"/>
      <c r="K37" s="770"/>
      <c r="L37" s="770"/>
      <c r="M37" s="771"/>
      <c r="N37" s="2"/>
      <c r="O37" s="2"/>
      <c r="P37" s="2"/>
      <c r="Q37" s="2"/>
      <c r="R37" s="2"/>
      <c r="S37" s="2"/>
      <c r="T37" s="2"/>
      <c r="U37" s="2"/>
      <c r="V37" s="2"/>
      <c r="W37" s="2"/>
      <c r="X37" s="2"/>
      <c r="Y37" s="2"/>
      <c r="Z37" s="2"/>
    </row>
    <row r="38" spans="1:26" ht="9" customHeight="1">
      <c r="A38" s="51"/>
      <c r="B38" s="2"/>
      <c r="C38" s="2"/>
      <c r="D38" s="2"/>
      <c r="E38" s="2"/>
      <c r="F38" s="2"/>
      <c r="G38" s="774"/>
      <c r="H38" s="774"/>
      <c r="I38" s="774"/>
      <c r="J38" s="774"/>
      <c r="K38" s="774"/>
      <c r="L38" s="774"/>
      <c r="M38" s="775"/>
      <c r="N38" s="2"/>
      <c r="O38" s="2"/>
      <c r="P38" s="2"/>
      <c r="Q38" s="2"/>
      <c r="R38" s="2"/>
      <c r="S38" s="2"/>
      <c r="T38" s="2"/>
      <c r="U38" s="2"/>
      <c r="V38" s="2"/>
      <c r="W38" s="2"/>
      <c r="X38" s="2"/>
      <c r="Y38" s="2"/>
      <c r="Z38" s="2"/>
    </row>
    <row r="39" spans="1:26" ht="36" customHeight="1">
      <c r="A39" s="855" t="s">
        <v>74</v>
      </c>
      <c r="B39" s="777"/>
      <c r="C39" s="777"/>
      <c r="D39" s="777"/>
      <c r="E39" s="777"/>
      <c r="F39" s="777"/>
      <c r="G39" s="777"/>
      <c r="H39" s="777"/>
      <c r="I39" s="777"/>
      <c r="J39" s="777"/>
      <c r="K39" s="777"/>
      <c r="L39" s="777"/>
      <c r="M39" s="778"/>
      <c r="N39" s="2"/>
      <c r="O39" s="2"/>
      <c r="P39" s="2"/>
      <c r="Q39" s="2"/>
      <c r="R39" s="2"/>
      <c r="S39" s="2"/>
      <c r="T39" s="2"/>
      <c r="U39" s="2"/>
      <c r="V39" s="2"/>
      <c r="W39" s="2"/>
      <c r="X39" s="2"/>
      <c r="Y39" s="2"/>
      <c r="Z39" s="2"/>
    </row>
    <row r="40" spans="1:26" ht="360" customHeight="1">
      <c r="A40" s="856" t="s">
        <v>516</v>
      </c>
      <c r="B40" s="809"/>
      <c r="C40" s="809"/>
      <c r="D40" s="809"/>
      <c r="E40" s="809"/>
      <c r="F40" s="809"/>
      <c r="G40" s="809"/>
      <c r="H40" s="809"/>
      <c r="I40" s="809"/>
      <c r="J40" s="809"/>
      <c r="K40" s="809"/>
      <c r="L40" s="809"/>
      <c r="M40" s="820"/>
      <c r="N40" s="2"/>
      <c r="O40" s="2"/>
      <c r="P40" s="2"/>
      <c r="Q40" s="2"/>
      <c r="R40" s="2"/>
      <c r="S40" s="2"/>
      <c r="T40" s="2"/>
      <c r="U40" s="2"/>
      <c r="V40" s="2"/>
      <c r="W40" s="2"/>
      <c r="X40" s="2"/>
      <c r="Y40" s="2"/>
      <c r="Z40" s="2"/>
    </row>
    <row r="41" spans="1:26" ht="31.5" customHeight="1">
      <c r="A41" s="1226" t="s">
        <v>76</v>
      </c>
      <c r="B41" s="1084"/>
      <c r="C41" s="1085"/>
      <c r="D41" s="1221" t="s">
        <v>77</v>
      </c>
      <c r="E41" s="1084"/>
      <c r="F41" s="1085"/>
      <c r="G41" s="1222" t="s">
        <v>78</v>
      </c>
      <c r="H41" s="1084"/>
      <c r="I41" s="1084"/>
      <c r="J41" s="1085"/>
      <c r="K41" s="1223" t="s">
        <v>79</v>
      </c>
      <c r="L41" s="1224" t="s">
        <v>517</v>
      </c>
      <c r="M41" s="1085"/>
      <c r="N41" s="53"/>
      <c r="O41" s="54"/>
      <c r="P41" s="54"/>
      <c r="Q41" s="54"/>
      <c r="R41" s="54"/>
      <c r="S41" s="54"/>
      <c r="T41" s="54"/>
      <c r="U41" s="54"/>
      <c r="V41" s="54"/>
      <c r="W41" s="54"/>
      <c r="X41" s="54"/>
      <c r="Y41" s="54"/>
      <c r="Z41" s="54"/>
    </row>
    <row r="42" spans="1:26" ht="31.5" customHeight="1">
      <c r="A42" s="815"/>
      <c r="B42" s="816"/>
      <c r="C42" s="823"/>
      <c r="D42" s="815"/>
      <c r="E42" s="816"/>
      <c r="F42" s="823"/>
      <c r="G42" s="815"/>
      <c r="H42" s="816"/>
      <c r="I42" s="816"/>
      <c r="J42" s="823"/>
      <c r="K42" s="1126"/>
      <c r="L42" s="1225"/>
      <c r="M42" s="1034"/>
      <c r="N42" s="53"/>
      <c r="O42" s="54"/>
      <c r="P42" s="54"/>
      <c r="Q42" s="54"/>
      <c r="R42" s="54"/>
      <c r="S42" s="54"/>
      <c r="T42" s="54"/>
      <c r="U42" s="54"/>
      <c r="V42" s="54"/>
      <c r="W42" s="54"/>
      <c r="X42" s="54"/>
      <c r="Y42" s="54"/>
      <c r="Z42" s="54"/>
    </row>
    <row r="43" spans="1:26" ht="57" customHeight="1">
      <c r="A43" s="1220" t="s">
        <v>81</v>
      </c>
      <c r="B43" s="794"/>
      <c r="C43" s="795"/>
      <c r="D43" s="1227" t="s">
        <v>518</v>
      </c>
      <c r="E43" s="794"/>
      <c r="F43" s="794"/>
      <c r="G43" s="794"/>
      <c r="H43" s="794"/>
      <c r="I43" s="794"/>
      <c r="J43" s="795"/>
      <c r="K43" s="379" t="s">
        <v>83</v>
      </c>
      <c r="L43" s="1227" t="s">
        <v>519</v>
      </c>
      <c r="M43" s="795"/>
      <c r="N43" s="53"/>
      <c r="O43" s="54"/>
      <c r="P43" s="54"/>
      <c r="Q43" s="54"/>
      <c r="R43" s="54"/>
      <c r="S43" s="54"/>
      <c r="T43" s="54"/>
      <c r="U43" s="54"/>
      <c r="V43" s="54"/>
      <c r="W43" s="54"/>
      <c r="X43" s="54"/>
      <c r="Y43" s="54"/>
      <c r="Z43" s="54"/>
    </row>
    <row r="44" spans="1:26" ht="57.75" customHeight="1">
      <c r="A44" s="1220" t="s">
        <v>85</v>
      </c>
      <c r="B44" s="794"/>
      <c r="C44" s="795"/>
      <c r="D44" s="1228" t="s">
        <v>329</v>
      </c>
      <c r="E44" s="794"/>
      <c r="F44" s="794"/>
      <c r="G44" s="794"/>
      <c r="H44" s="794"/>
      <c r="I44" s="794"/>
      <c r="J44" s="795"/>
      <c r="K44" s="380" t="s">
        <v>86</v>
      </c>
      <c r="L44" s="1204">
        <v>45919</v>
      </c>
      <c r="M44" s="767"/>
      <c r="N44" s="4"/>
      <c r="O44" s="4"/>
      <c r="P44" s="4"/>
      <c r="Q44" s="4"/>
      <c r="R44" s="4"/>
      <c r="S44" s="4"/>
      <c r="T44" s="4"/>
      <c r="U44" s="4"/>
      <c r="V44" s="4"/>
      <c r="W44" s="4"/>
      <c r="X44" s="4"/>
      <c r="Y44" s="4"/>
      <c r="Z44" s="4"/>
    </row>
    <row r="45" spans="1:26" ht="35.25" customHeight="1">
      <c r="A45" s="1229" t="s">
        <v>191</v>
      </c>
      <c r="B45" s="794"/>
      <c r="C45" s="794"/>
      <c r="D45" s="794"/>
      <c r="E45" s="794"/>
      <c r="F45" s="794"/>
      <c r="G45" s="794"/>
      <c r="H45" s="794"/>
      <c r="I45" s="794"/>
      <c r="J45" s="794"/>
      <c r="K45" s="794"/>
      <c r="L45" s="794"/>
      <c r="M45" s="795"/>
      <c r="N45" s="4"/>
      <c r="O45" s="4"/>
      <c r="P45" s="4"/>
      <c r="Q45" s="4"/>
      <c r="R45" s="4"/>
      <c r="S45" s="4"/>
      <c r="T45" s="4"/>
      <c r="U45" s="4"/>
      <c r="V45" s="4"/>
      <c r="W45" s="4"/>
      <c r="X45" s="4"/>
      <c r="Y45" s="4"/>
      <c r="Z45" s="4"/>
    </row>
    <row r="46" spans="1:26" ht="30.75" customHeight="1">
      <c r="A46" s="863" t="s">
        <v>88</v>
      </c>
      <c r="B46" s="777"/>
      <c r="C46" s="777"/>
      <c r="D46" s="777"/>
      <c r="E46" s="777"/>
      <c r="F46" s="777"/>
      <c r="G46" s="777"/>
      <c r="H46" s="777"/>
      <c r="I46" s="777"/>
      <c r="J46" s="777"/>
      <c r="K46" s="777"/>
      <c r="L46" s="777"/>
      <c r="M46" s="778"/>
      <c r="N46" s="2"/>
      <c r="O46" s="2"/>
      <c r="P46" s="2"/>
      <c r="Q46" s="2"/>
      <c r="R46" s="2"/>
      <c r="S46" s="2"/>
      <c r="T46" s="2"/>
      <c r="U46" s="2"/>
      <c r="V46" s="2"/>
      <c r="W46" s="2"/>
      <c r="X46" s="2"/>
      <c r="Y46" s="2"/>
      <c r="Z46" s="2"/>
    </row>
    <row r="47" spans="1:26" ht="15.75" customHeight="1">
      <c r="A47" s="860" t="s">
        <v>89</v>
      </c>
      <c r="B47" s="777"/>
      <c r="C47" s="797"/>
      <c r="D47" s="861" t="s">
        <v>90</v>
      </c>
      <c r="E47" s="777"/>
      <c r="F47" s="797"/>
      <c r="G47" s="861" t="s">
        <v>91</v>
      </c>
      <c r="H47" s="777"/>
      <c r="I47" s="777"/>
      <c r="J47" s="797"/>
      <c r="K47" s="57" t="s">
        <v>192</v>
      </c>
      <c r="L47" s="861" t="s">
        <v>91</v>
      </c>
      <c r="M47" s="778"/>
      <c r="N47" s="2"/>
      <c r="O47" s="2"/>
      <c r="P47" s="2"/>
      <c r="Q47" s="2"/>
      <c r="R47" s="2"/>
      <c r="S47" s="2"/>
      <c r="T47" s="2"/>
      <c r="U47" s="2"/>
      <c r="V47" s="2"/>
      <c r="W47" s="2"/>
      <c r="X47" s="2"/>
      <c r="Y47" s="2"/>
      <c r="Z47" s="2"/>
    </row>
    <row r="48" spans="1:26" ht="48" customHeight="1">
      <c r="A48" s="961" t="s">
        <v>93</v>
      </c>
      <c r="B48" s="777"/>
      <c r="C48" s="797"/>
      <c r="D48" s="829" t="s">
        <v>94</v>
      </c>
      <c r="E48" s="777"/>
      <c r="F48" s="797"/>
      <c r="G48" s="830" t="s">
        <v>129</v>
      </c>
      <c r="H48" s="777"/>
      <c r="I48" s="777"/>
      <c r="J48" s="797"/>
      <c r="K48" s="58"/>
      <c r="L48" s="828"/>
      <c r="M48" s="778"/>
      <c r="N48" s="2"/>
      <c r="O48" s="2"/>
      <c r="P48" s="2"/>
      <c r="Q48" s="2"/>
      <c r="R48" s="2"/>
      <c r="S48" s="2"/>
      <c r="T48" s="2"/>
      <c r="U48" s="2"/>
      <c r="V48" s="2"/>
      <c r="W48" s="2"/>
      <c r="X48" s="2"/>
      <c r="Y48" s="2"/>
      <c r="Z48" s="2"/>
    </row>
    <row r="49" spans="1:26" ht="78" customHeight="1">
      <c r="A49" s="961" t="s">
        <v>96</v>
      </c>
      <c r="B49" s="777"/>
      <c r="C49" s="797"/>
      <c r="D49" s="829" t="s">
        <v>94</v>
      </c>
      <c r="E49" s="777"/>
      <c r="F49" s="797"/>
      <c r="G49" s="831" t="s">
        <v>97</v>
      </c>
      <c r="H49" s="777"/>
      <c r="I49" s="777"/>
      <c r="J49" s="797"/>
      <c r="K49" s="59"/>
      <c r="L49" s="828"/>
      <c r="M49" s="778"/>
      <c r="N49" s="2"/>
      <c r="O49" s="2"/>
      <c r="P49" s="2"/>
      <c r="Q49" s="2"/>
      <c r="R49" s="2"/>
      <c r="S49" s="2"/>
      <c r="T49" s="2"/>
      <c r="U49" s="2"/>
      <c r="V49" s="2"/>
      <c r="W49" s="2"/>
      <c r="X49" s="2"/>
      <c r="Y49" s="2"/>
      <c r="Z49" s="2"/>
    </row>
    <row r="50" spans="1:26" ht="49.5" customHeight="1">
      <c r="A50" s="961" t="s">
        <v>98</v>
      </c>
      <c r="B50" s="777"/>
      <c r="C50" s="797"/>
      <c r="D50" s="829" t="s">
        <v>94</v>
      </c>
      <c r="E50" s="777"/>
      <c r="F50" s="797"/>
      <c r="G50" s="831" t="s">
        <v>99</v>
      </c>
      <c r="H50" s="777"/>
      <c r="I50" s="777"/>
      <c r="J50" s="797"/>
      <c r="K50" s="58"/>
      <c r="L50" s="828"/>
      <c r="M50" s="778"/>
      <c r="N50" s="2"/>
      <c r="O50" s="2"/>
      <c r="P50" s="2"/>
      <c r="Q50" s="2"/>
      <c r="R50" s="2"/>
      <c r="S50" s="2"/>
      <c r="T50" s="2"/>
      <c r="U50" s="2"/>
      <c r="V50" s="2"/>
      <c r="W50" s="2"/>
      <c r="X50" s="2"/>
      <c r="Y50" s="2"/>
      <c r="Z50" s="2"/>
    </row>
    <row r="51" spans="1:26" ht="113.25" customHeight="1">
      <c r="A51" s="961" t="s">
        <v>100</v>
      </c>
      <c r="B51" s="777"/>
      <c r="C51" s="797"/>
      <c r="D51" s="829" t="s">
        <v>101</v>
      </c>
      <c r="E51" s="777"/>
      <c r="F51" s="797"/>
      <c r="G51" s="832" t="s">
        <v>102</v>
      </c>
      <c r="H51" s="777"/>
      <c r="I51" s="777"/>
      <c r="J51" s="797"/>
      <c r="K51" s="58"/>
      <c r="L51" s="828"/>
      <c r="M51" s="778"/>
      <c r="N51" s="2"/>
      <c r="O51" s="2"/>
      <c r="P51" s="2"/>
      <c r="Q51" s="2"/>
      <c r="R51" s="2"/>
      <c r="S51" s="2"/>
      <c r="T51" s="2"/>
      <c r="U51" s="2"/>
      <c r="V51" s="2"/>
      <c r="W51" s="2"/>
      <c r="X51" s="2"/>
      <c r="Y51" s="2"/>
      <c r="Z51" s="2"/>
    </row>
    <row r="52" spans="1:26" ht="15.75" customHeight="1">
      <c r="A52" s="879" t="s">
        <v>103</v>
      </c>
      <c r="B52" s="809"/>
      <c r="C52" s="810"/>
      <c r="D52" s="883" t="s">
        <v>77</v>
      </c>
      <c r="E52" s="809"/>
      <c r="F52" s="809"/>
      <c r="G52" s="809"/>
      <c r="H52" s="809"/>
      <c r="I52" s="809"/>
      <c r="J52" s="810"/>
      <c r="K52" s="887"/>
      <c r="L52" s="888"/>
      <c r="M52" s="820"/>
      <c r="N52" s="2"/>
      <c r="O52" s="2"/>
      <c r="P52" s="2"/>
      <c r="Q52" s="2"/>
      <c r="R52" s="2"/>
      <c r="S52" s="2"/>
      <c r="T52" s="2"/>
      <c r="U52" s="2"/>
      <c r="V52" s="2"/>
      <c r="W52" s="2"/>
      <c r="X52" s="2"/>
      <c r="Y52" s="2"/>
      <c r="Z52" s="2"/>
    </row>
    <row r="53" spans="1:26" ht="23.25" customHeight="1">
      <c r="A53" s="821"/>
      <c r="B53" s="770"/>
      <c r="C53" s="814"/>
      <c r="D53" s="821"/>
      <c r="E53" s="770"/>
      <c r="F53" s="770"/>
      <c r="G53" s="770"/>
      <c r="H53" s="770"/>
      <c r="I53" s="770"/>
      <c r="J53" s="814"/>
      <c r="K53" s="839"/>
      <c r="L53" s="821"/>
      <c r="M53" s="771"/>
      <c r="N53" s="2"/>
      <c r="O53" s="2"/>
      <c r="P53" s="2"/>
      <c r="Q53" s="2"/>
      <c r="R53" s="2"/>
      <c r="S53" s="2"/>
      <c r="T53" s="2"/>
      <c r="U53" s="2"/>
      <c r="V53" s="2"/>
      <c r="W53" s="2"/>
      <c r="X53" s="2"/>
      <c r="Y53" s="2"/>
      <c r="Z53" s="2"/>
    </row>
    <row r="54" spans="1:26" ht="15.7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row>
    <row r="55" spans="1:26" ht="15.75" customHeight="1">
      <c r="A55" s="836"/>
      <c r="B55" s="774"/>
      <c r="C55" s="811"/>
      <c r="D55" s="884"/>
      <c r="E55" s="885"/>
      <c r="F55" s="885"/>
      <c r="G55" s="885"/>
      <c r="H55" s="885"/>
      <c r="I55" s="885"/>
      <c r="J55" s="886"/>
      <c r="K55" s="839"/>
      <c r="L55" s="821"/>
      <c r="M55" s="771"/>
      <c r="N55" s="2"/>
      <c r="O55" s="2"/>
      <c r="P55" s="2"/>
      <c r="Q55" s="2"/>
      <c r="R55" s="2"/>
      <c r="S55" s="2"/>
      <c r="T55" s="2"/>
      <c r="U55" s="2"/>
      <c r="V55" s="2"/>
      <c r="W55" s="2"/>
      <c r="X55" s="2"/>
      <c r="Y55" s="2"/>
      <c r="Z55" s="2"/>
    </row>
    <row r="56" spans="1:26" ht="48.75" customHeight="1">
      <c r="A56" s="880" t="s">
        <v>133</v>
      </c>
      <c r="B56" s="777"/>
      <c r="C56" s="802"/>
      <c r="D56" s="962" t="s">
        <v>134</v>
      </c>
      <c r="E56" s="777"/>
      <c r="F56" s="777"/>
      <c r="G56" s="777"/>
      <c r="H56" s="777"/>
      <c r="I56" s="777"/>
      <c r="J56" s="797"/>
      <c r="K56" s="882"/>
      <c r="L56" s="777"/>
      <c r="M56" s="797"/>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156" t="s">
        <v>147</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172</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147</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56" t="s">
        <v>142</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80" t="s">
        <v>94</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135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101</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0" t="s">
        <v>136</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L49:M49"/>
    <mergeCell ref="L50:M50"/>
    <mergeCell ref="A43:C43"/>
    <mergeCell ref="D43:J43"/>
    <mergeCell ref="L43:M43"/>
    <mergeCell ref="D44:J44"/>
    <mergeCell ref="L44:M44"/>
    <mergeCell ref="D41:F42"/>
    <mergeCell ref="G41:J42"/>
    <mergeCell ref="K41:K42"/>
    <mergeCell ref="L41:M42"/>
    <mergeCell ref="A31:M31"/>
    <mergeCell ref="A32:F32"/>
    <mergeCell ref="G32:M33"/>
    <mergeCell ref="G34:M38"/>
    <mergeCell ref="A39:M39"/>
    <mergeCell ref="A40:M40"/>
    <mergeCell ref="A41:C42"/>
    <mergeCell ref="K56:M56"/>
    <mergeCell ref="A50:C50"/>
    <mergeCell ref="D50:F50"/>
    <mergeCell ref="A51:C51"/>
    <mergeCell ref="D51:F51"/>
    <mergeCell ref="D52:J55"/>
    <mergeCell ref="K52:K55"/>
    <mergeCell ref="L52:M55"/>
    <mergeCell ref="G50:J50"/>
    <mergeCell ref="G51:J51"/>
    <mergeCell ref="L51:M51"/>
    <mergeCell ref="A49:C49"/>
    <mergeCell ref="D49:F49"/>
    <mergeCell ref="A52:C55"/>
    <mergeCell ref="A56:C56"/>
    <mergeCell ref="D56:J56"/>
    <mergeCell ref="G49:J49"/>
    <mergeCell ref="A44:C44"/>
    <mergeCell ref="A47:C47"/>
    <mergeCell ref="D47:F47"/>
    <mergeCell ref="A48:C48"/>
    <mergeCell ref="D48:F48"/>
    <mergeCell ref="A45:M45"/>
    <mergeCell ref="A46:M46"/>
    <mergeCell ref="G47:J47"/>
    <mergeCell ref="L47:M47"/>
    <mergeCell ref="G48:J48"/>
    <mergeCell ref="L48:M48"/>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7" xr:uid="{00000000-0002-0000-1600-000000000000}">
      <formula1>$A$144:$A$148</formula1>
    </dataValidation>
    <dataValidation type="list" allowBlank="1" showInputMessage="1" showErrorMessage="1" prompt=" - " sqref="D8" xr:uid="{00000000-0002-0000-1600-000001000000}">
      <formula1>$A$134:$A$136</formula1>
    </dataValidation>
    <dataValidation type="list" allowBlank="1" showInputMessage="1" showErrorMessage="1" prompt=" - " sqref="D48:D51" xr:uid="{00000000-0002-0000-1600-000002000000}">
      <formula1>$A$80:$A$83</formula1>
    </dataValidation>
    <dataValidation type="list" allowBlank="1" showInputMessage="1" showErrorMessage="1" prompt=" - " sqref="L8" xr:uid="{00000000-0002-0000-1600-000003000000}">
      <formula1>$B$116:$B$128</formula1>
    </dataValidation>
    <dataValidation type="list" allowBlank="1" showInputMessage="1" showErrorMessage="1" prompt=" - " sqref="D13" xr:uid="{00000000-0002-0000-1600-000004000000}">
      <formula1>$A$120:$A$127</formula1>
    </dataValidation>
    <dataValidation type="list" allowBlank="1" showInputMessage="1" showErrorMessage="1" prompt=" - " sqref="D12" xr:uid="{00000000-0002-0000-1600-000005000000}">
      <formula1>$A$109:$A$114</formula1>
    </dataValidation>
    <dataValidation type="list" allowBlank="1" showErrorMessage="1" sqref="K48" xr:uid="{00000000-0002-0000-1600-000006000000}">
      <formula1>$A$80:$A$83</formula1>
    </dataValidation>
  </dataValidations>
  <pageMargins left="0.7" right="0.7" top="0.75" bottom="0.75" header="0" footer="0"/>
  <pageSetup orientation="landscape"/>
  <headerFooter>
    <oddFooter>&amp;LV5-20-05-2022</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C0C0"/>
  </sheetPr>
  <dimension ref="A1:AD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25" width="10" customWidth="1"/>
    <col min="26" max="30" width="11.42578125" customWidth="1"/>
  </cols>
  <sheetData>
    <row r="1" spans="1:30"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c r="AD1" s="2"/>
    </row>
    <row r="2" spans="1:30"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c r="AD2" s="2"/>
    </row>
    <row r="3" spans="1:30"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c r="AA3" s="2"/>
      <c r="AB3" s="2"/>
      <c r="AC3" s="2"/>
      <c r="AD3" s="2"/>
    </row>
    <row r="4" spans="1:30"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c r="AD4" s="2"/>
    </row>
    <row r="5" spans="1:30"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c r="AD5" s="2"/>
    </row>
    <row r="6" spans="1:30"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c r="AA6" s="2"/>
      <c r="AB6" s="2"/>
      <c r="AC6" s="2"/>
      <c r="AD6" s="2"/>
    </row>
    <row r="7" spans="1:30"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c r="AA7" s="2"/>
      <c r="AB7" s="2"/>
      <c r="AC7" s="2"/>
      <c r="AD7" s="2"/>
    </row>
    <row r="8" spans="1:30" ht="34.5" customHeight="1">
      <c r="A8" s="788" t="s">
        <v>4</v>
      </c>
      <c r="B8" s="766"/>
      <c r="C8" s="789"/>
      <c r="D8" s="765" t="s">
        <v>5</v>
      </c>
      <c r="E8" s="766"/>
      <c r="F8" s="766"/>
      <c r="G8" s="766"/>
      <c r="H8" s="766"/>
      <c r="I8" s="766"/>
      <c r="J8" s="767"/>
      <c r="K8" s="3" t="s">
        <v>6</v>
      </c>
      <c r="L8" s="768" t="s">
        <v>206</v>
      </c>
      <c r="M8" s="767"/>
      <c r="N8" s="2"/>
      <c r="O8" s="2"/>
      <c r="P8" s="2"/>
      <c r="Q8" s="2"/>
      <c r="R8" s="2"/>
      <c r="S8" s="2"/>
      <c r="T8" s="2"/>
      <c r="U8" s="2"/>
      <c r="V8" s="2"/>
      <c r="W8" s="2"/>
      <c r="X8" s="2"/>
      <c r="Y8" s="2"/>
      <c r="Z8" s="2"/>
      <c r="AA8" s="2"/>
      <c r="AB8" s="2"/>
      <c r="AC8" s="2"/>
      <c r="AD8" s="2"/>
    </row>
    <row r="9" spans="1:30"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c r="AD9" s="2"/>
    </row>
    <row r="10" spans="1:30"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c r="AD10" s="2"/>
    </row>
    <row r="11" spans="1:30" ht="27" customHeight="1">
      <c r="A11" s="783" t="s">
        <v>10</v>
      </c>
      <c r="B11" s="784"/>
      <c r="C11" s="785"/>
      <c r="D11" s="1184" t="s">
        <v>520</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c r="AA11" s="4"/>
      <c r="AB11" s="4"/>
      <c r="AC11" s="4"/>
      <c r="AD11" s="4"/>
    </row>
    <row r="12" spans="1:30" ht="36.75" customHeight="1">
      <c r="A12" s="803" t="s">
        <v>16</v>
      </c>
      <c r="B12" s="777"/>
      <c r="C12" s="797"/>
      <c r="D12" s="1218" t="s">
        <v>196</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4"/>
      <c r="AA12" s="4"/>
      <c r="AB12" s="4"/>
      <c r="AC12" s="4"/>
      <c r="AD12" s="4"/>
    </row>
    <row r="13" spans="1:30" ht="40.5" customHeight="1">
      <c r="A13" s="803" t="s">
        <v>24</v>
      </c>
      <c r="B13" s="777"/>
      <c r="C13" s="797"/>
      <c r="D13" s="805" t="s">
        <v>21</v>
      </c>
      <c r="E13" s="777"/>
      <c r="F13" s="777"/>
      <c r="G13" s="777"/>
      <c r="H13" s="777"/>
      <c r="I13" s="777"/>
      <c r="J13" s="797"/>
      <c r="K13" s="11" t="s">
        <v>25</v>
      </c>
      <c r="L13" s="806" t="s">
        <v>521</v>
      </c>
      <c r="M13" s="778"/>
      <c r="N13" s="4"/>
      <c r="O13" s="4"/>
      <c r="P13" s="4"/>
      <c r="Q13" s="4"/>
      <c r="R13" s="12" t="s">
        <v>27</v>
      </c>
      <c r="S13" s="13"/>
      <c r="T13" s="14" t="s">
        <v>28</v>
      </c>
      <c r="U13" s="15"/>
      <c r="V13" s="16"/>
      <c r="W13" s="16"/>
      <c r="X13" s="16"/>
      <c r="Y13" s="12" t="s">
        <v>29</v>
      </c>
      <c r="Z13" s="4"/>
      <c r="AA13" s="4"/>
      <c r="AB13" s="4"/>
      <c r="AC13" s="4"/>
      <c r="AD13" s="4"/>
    </row>
    <row r="14" spans="1:30" ht="34.5" customHeight="1">
      <c r="A14" s="803" t="s">
        <v>30</v>
      </c>
      <c r="B14" s="777"/>
      <c r="C14" s="797"/>
      <c r="D14" s="812" t="s">
        <v>108</v>
      </c>
      <c r="E14" s="777"/>
      <c r="F14" s="797"/>
      <c r="G14" s="874" t="s">
        <v>109</v>
      </c>
      <c r="H14" s="777"/>
      <c r="I14" s="777"/>
      <c r="J14" s="797"/>
      <c r="K14" s="144" t="s">
        <v>110</v>
      </c>
      <c r="L14" s="873" t="s">
        <v>111</v>
      </c>
      <c r="M14" s="778"/>
      <c r="N14" s="4"/>
      <c r="O14" s="4"/>
      <c r="P14" s="4"/>
      <c r="Q14" s="4"/>
      <c r="R14" s="17" t="s">
        <v>32</v>
      </c>
      <c r="S14" s="16"/>
      <c r="T14" s="18"/>
      <c r="U14" s="19" t="s">
        <v>28</v>
      </c>
      <c r="V14" s="16"/>
      <c r="W14" s="16"/>
      <c r="X14" s="16"/>
      <c r="Y14" s="17" t="s">
        <v>29</v>
      </c>
      <c r="Z14" s="4"/>
      <c r="AA14" s="4"/>
      <c r="AB14" s="4"/>
      <c r="AC14" s="4"/>
      <c r="AD14" s="4"/>
    </row>
    <row r="15" spans="1:30" ht="24.75" customHeight="1">
      <c r="A15" s="808" t="s">
        <v>33</v>
      </c>
      <c r="B15" s="809"/>
      <c r="C15" s="810"/>
      <c r="D15" s="875"/>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4"/>
      <c r="AA15" s="4"/>
      <c r="AB15" s="4"/>
      <c r="AC15" s="4"/>
      <c r="AD15" s="4"/>
    </row>
    <row r="16" spans="1:30" ht="36.75" customHeight="1">
      <c r="A16" s="773"/>
      <c r="B16" s="774"/>
      <c r="C16" s="811"/>
      <c r="D16" s="950" t="s">
        <v>35</v>
      </c>
      <c r="E16" s="777"/>
      <c r="F16" s="797"/>
      <c r="G16" s="871"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4"/>
      <c r="AA16" s="4"/>
      <c r="AB16" s="4"/>
      <c r="AC16" s="4"/>
      <c r="AD16" s="4"/>
    </row>
    <row r="17" spans="1:30" ht="39.75" customHeight="1">
      <c r="A17" s="808" t="s">
        <v>40</v>
      </c>
      <c r="B17" s="809"/>
      <c r="C17" s="810"/>
      <c r="D17" s="86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c r="AA17" s="4"/>
      <c r="AB17" s="4"/>
      <c r="AC17" s="4"/>
      <c r="AD17" s="4"/>
    </row>
    <row r="18" spans="1:30" ht="20.25" customHeight="1">
      <c r="A18" s="772"/>
      <c r="B18" s="770"/>
      <c r="C18" s="814"/>
      <c r="D18" s="27" t="s">
        <v>114</v>
      </c>
      <c r="E18" s="28">
        <v>2023</v>
      </c>
      <c r="F18" s="28">
        <v>2024</v>
      </c>
      <c r="G18" s="341">
        <v>2025</v>
      </c>
      <c r="H18" s="341">
        <v>2026</v>
      </c>
      <c r="I18" s="1210" t="s">
        <v>522</v>
      </c>
      <c r="J18" s="809"/>
      <c r="K18" s="809"/>
      <c r="L18" s="809"/>
      <c r="M18" s="810"/>
      <c r="N18" s="377"/>
      <c r="O18" s="4"/>
      <c r="P18" s="4"/>
      <c r="Q18" s="2"/>
      <c r="R18" s="2"/>
      <c r="S18" s="2"/>
      <c r="T18" s="2"/>
      <c r="U18" s="2"/>
      <c r="V18" s="2"/>
      <c r="W18" s="2"/>
      <c r="X18" s="2"/>
      <c r="Y18" s="2"/>
      <c r="Z18" s="4"/>
      <c r="AA18" s="4"/>
      <c r="AB18" s="4"/>
      <c r="AC18" s="4"/>
      <c r="AD18" s="4"/>
    </row>
    <row r="19" spans="1:30" ht="20.25" customHeight="1">
      <c r="A19" s="772"/>
      <c r="B19" s="770"/>
      <c r="C19" s="814"/>
      <c r="D19" s="65" t="s">
        <v>45</v>
      </c>
      <c r="E19" s="364" t="s">
        <v>29</v>
      </c>
      <c r="F19" s="364" t="s">
        <v>29</v>
      </c>
      <c r="G19" s="364" t="s">
        <v>29</v>
      </c>
      <c r="H19" s="378" t="s">
        <v>29</v>
      </c>
      <c r="I19" s="821"/>
      <c r="J19" s="770"/>
      <c r="K19" s="770"/>
      <c r="L19" s="770"/>
      <c r="M19" s="814"/>
      <c r="N19" s="2"/>
      <c r="O19" s="2"/>
      <c r="P19" s="2"/>
      <c r="Q19" s="2"/>
      <c r="R19" s="2"/>
      <c r="S19" s="2"/>
      <c r="T19" s="2"/>
      <c r="U19" s="2"/>
      <c r="V19" s="2"/>
      <c r="W19" s="2"/>
      <c r="X19" s="2"/>
      <c r="Y19" s="31"/>
      <c r="Z19" s="2"/>
      <c r="AA19" s="2"/>
      <c r="AB19" s="2"/>
      <c r="AC19" s="2"/>
      <c r="AD19" s="2"/>
    </row>
    <row r="20" spans="1:30" ht="18.75" customHeight="1">
      <c r="A20" s="772"/>
      <c r="B20" s="770"/>
      <c r="C20" s="814"/>
      <c r="D20" s="952"/>
      <c r="E20" s="809"/>
      <c r="F20" s="809"/>
      <c r="G20" s="809"/>
      <c r="H20" s="866"/>
      <c r="I20" s="821"/>
      <c r="J20" s="770"/>
      <c r="K20" s="770"/>
      <c r="L20" s="770"/>
      <c r="M20" s="814"/>
      <c r="N20" s="2"/>
      <c r="O20" s="2"/>
      <c r="P20" s="2"/>
      <c r="Q20" s="2"/>
      <c r="R20" s="2"/>
      <c r="S20" s="2"/>
      <c r="T20" s="2"/>
      <c r="U20" s="2"/>
      <c r="V20" s="2"/>
      <c r="W20" s="2"/>
      <c r="X20" s="2"/>
      <c r="Y20" s="2"/>
      <c r="Z20" s="2"/>
      <c r="AA20" s="2"/>
      <c r="AB20" s="2"/>
      <c r="AC20" s="2"/>
      <c r="AD20" s="2"/>
    </row>
    <row r="21" spans="1:30" ht="12.75" customHeight="1">
      <c r="A21" s="772"/>
      <c r="B21" s="770"/>
      <c r="C21" s="814"/>
      <c r="D21" s="821"/>
      <c r="E21" s="770"/>
      <c r="F21" s="770"/>
      <c r="G21" s="770"/>
      <c r="H21" s="903"/>
      <c r="I21" s="821"/>
      <c r="J21" s="770"/>
      <c r="K21" s="770"/>
      <c r="L21" s="770"/>
      <c r="M21" s="814"/>
      <c r="N21" s="2"/>
      <c r="O21" s="2"/>
      <c r="P21" s="2"/>
      <c r="Q21" s="2"/>
      <c r="R21" s="2"/>
      <c r="S21" s="2"/>
      <c r="T21" s="2"/>
      <c r="U21" s="2"/>
      <c r="V21" s="2"/>
      <c r="W21" s="2"/>
      <c r="X21" s="2"/>
      <c r="Y21" s="2"/>
      <c r="Z21" s="2"/>
      <c r="AA21" s="2"/>
      <c r="AB21" s="2"/>
      <c r="AC21" s="2"/>
      <c r="AD21" s="2"/>
    </row>
    <row r="22" spans="1:30" ht="13.5" customHeight="1">
      <c r="A22" s="815"/>
      <c r="B22" s="816"/>
      <c r="C22" s="817"/>
      <c r="D22" s="822"/>
      <c r="E22" s="816"/>
      <c r="F22" s="816"/>
      <c r="G22" s="816"/>
      <c r="H22" s="904"/>
      <c r="I22" s="836"/>
      <c r="J22" s="774"/>
      <c r="K22" s="774"/>
      <c r="L22" s="774"/>
      <c r="M22" s="811"/>
      <c r="N22" s="2"/>
      <c r="O22" s="2"/>
      <c r="P22" s="2"/>
      <c r="Q22" s="2"/>
      <c r="R22" s="2"/>
      <c r="S22" s="2"/>
      <c r="T22" s="2"/>
      <c r="U22" s="2"/>
      <c r="V22" s="2"/>
      <c r="W22" s="2"/>
      <c r="X22" s="2"/>
      <c r="Y22" s="2"/>
      <c r="Z22" s="2"/>
      <c r="AA22" s="2"/>
      <c r="AB22" s="2"/>
      <c r="AC22" s="2"/>
      <c r="AD22" s="2"/>
    </row>
    <row r="23" spans="1:30"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c r="AA23" s="2"/>
      <c r="AB23" s="2"/>
      <c r="AC23" s="2"/>
      <c r="AD23" s="2"/>
    </row>
    <row r="24" spans="1:30"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c r="AA24" s="2"/>
      <c r="AB24" s="2"/>
      <c r="AC24" s="2"/>
      <c r="AD24" s="2"/>
    </row>
    <row r="25" spans="1:30" ht="33" customHeight="1">
      <c r="A25" s="872" t="s">
        <v>523</v>
      </c>
      <c r="B25" s="784"/>
      <c r="C25" s="784"/>
      <c r="D25" s="784"/>
      <c r="E25" s="784"/>
      <c r="F25" s="784"/>
      <c r="G25" s="784"/>
      <c r="H25" s="784"/>
      <c r="I25" s="784"/>
      <c r="J25" s="784"/>
      <c r="K25" s="784"/>
      <c r="L25" s="784"/>
      <c r="M25" s="787"/>
      <c r="N25" s="2"/>
      <c r="O25" s="2"/>
      <c r="P25" s="2"/>
      <c r="Q25" s="2"/>
      <c r="R25" s="2"/>
      <c r="S25" s="2"/>
      <c r="T25" s="2"/>
      <c r="U25" s="2"/>
      <c r="V25" s="2"/>
      <c r="W25" s="2"/>
      <c r="X25" s="2"/>
      <c r="Y25" s="2"/>
      <c r="Z25" s="2"/>
      <c r="AA25" s="2"/>
      <c r="AB25" s="2"/>
      <c r="AC25" s="2"/>
      <c r="AD25" s="2"/>
    </row>
    <row r="26" spans="1:30" ht="69.75" customHeight="1">
      <c r="A26" s="803" t="s">
        <v>48</v>
      </c>
      <c r="B26" s="777"/>
      <c r="C26" s="797"/>
      <c r="D26" s="984" t="s">
        <v>524</v>
      </c>
      <c r="E26" s="777"/>
      <c r="F26" s="777"/>
      <c r="G26" s="777"/>
      <c r="H26" s="777"/>
      <c r="I26" s="777"/>
      <c r="J26" s="777"/>
      <c r="K26" s="777"/>
      <c r="L26" s="777"/>
      <c r="M26" s="778"/>
      <c r="N26" s="365"/>
      <c r="O26" s="2"/>
      <c r="P26" s="2"/>
      <c r="Q26" s="2"/>
      <c r="R26" s="2"/>
      <c r="S26" s="2"/>
      <c r="T26" s="2"/>
      <c r="U26" s="2"/>
      <c r="V26" s="2"/>
      <c r="W26" s="2"/>
      <c r="X26" s="2"/>
      <c r="Y26" s="2"/>
      <c r="Z26" s="2"/>
      <c r="AA26" s="2"/>
      <c r="AB26" s="2"/>
      <c r="AC26" s="2"/>
      <c r="AD26" s="2"/>
    </row>
    <row r="27" spans="1:30" ht="48" customHeight="1">
      <c r="A27" s="803" t="s">
        <v>50</v>
      </c>
      <c r="B27" s="777"/>
      <c r="C27" s="797"/>
      <c r="D27" s="824" t="s">
        <v>51</v>
      </c>
      <c r="E27" s="809"/>
      <c r="F27" s="809"/>
      <c r="G27" s="809"/>
      <c r="H27" s="809"/>
      <c r="I27" s="809"/>
      <c r="J27" s="810"/>
      <c r="K27" s="32" t="s">
        <v>52</v>
      </c>
      <c r="L27" s="824" t="s">
        <v>51</v>
      </c>
      <c r="M27" s="820"/>
      <c r="N27" s="4"/>
      <c r="O27" s="4"/>
      <c r="P27" s="4"/>
      <c r="Q27" s="4"/>
      <c r="R27" s="4"/>
      <c r="S27" s="4"/>
      <c r="T27" s="4"/>
      <c r="U27" s="4"/>
      <c r="V27" s="4"/>
      <c r="W27" s="4"/>
      <c r="X27" s="4"/>
      <c r="Y27" s="4"/>
      <c r="Z27" s="4"/>
      <c r="AA27" s="4"/>
      <c r="AB27" s="4"/>
      <c r="AC27" s="4"/>
      <c r="AD27" s="4"/>
    </row>
    <row r="28" spans="1:30"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c r="AA28" s="4"/>
      <c r="AB28" s="4"/>
      <c r="AC28" s="4"/>
      <c r="AD28" s="4"/>
    </row>
    <row r="29" spans="1:30" ht="33.75" customHeight="1">
      <c r="A29" s="815"/>
      <c r="B29" s="816"/>
      <c r="C29" s="817"/>
      <c r="D29" s="1219" t="s">
        <v>510</v>
      </c>
      <c r="E29" s="777"/>
      <c r="F29" s="797"/>
      <c r="G29" s="1018" t="s">
        <v>511</v>
      </c>
      <c r="H29" s="777"/>
      <c r="I29" s="777"/>
      <c r="J29" s="777"/>
      <c r="K29" s="797"/>
      <c r="L29" s="960" t="s">
        <v>512</v>
      </c>
      <c r="M29" s="797"/>
      <c r="N29" s="2"/>
      <c r="O29" s="2"/>
      <c r="P29" s="2"/>
      <c r="Q29" s="2"/>
      <c r="R29" s="2"/>
      <c r="S29" s="2"/>
      <c r="T29" s="2"/>
      <c r="U29" s="2"/>
      <c r="V29" s="2"/>
      <c r="W29" s="2"/>
      <c r="X29" s="2"/>
      <c r="Y29" s="2"/>
      <c r="Z29" s="2"/>
      <c r="AA29" s="2"/>
      <c r="AB29" s="2"/>
      <c r="AC29" s="2"/>
      <c r="AD29" s="2"/>
    </row>
    <row r="30" spans="1:30"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row>
    <row r="31" spans="1:30"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c r="AA31" s="4"/>
      <c r="AB31" s="4"/>
      <c r="AC31" s="4"/>
      <c r="AD31" s="4"/>
    </row>
    <row r="32" spans="1:30"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c r="AD32" s="52"/>
    </row>
    <row r="33" spans="1:30" ht="30" customHeight="1">
      <c r="A33" s="68" t="s">
        <v>121</v>
      </c>
      <c r="B33" s="69" t="s">
        <v>122</v>
      </c>
      <c r="C33" s="70" t="s">
        <v>65</v>
      </c>
      <c r="D33" s="70" t="s">
        <v>66</v>
      </c>
      <c r="E33" s="70" t="s">
        <v>67</v>
      </c>
      <c r="F33" s="71" t="s">
        <v>68</v>
      </c>
      <c r="G33" s="827"/>
      <c r="H33" s="774"/>
      <c r="I33" s="774"/>
      <c r="J33" s="774"/>
      <c r="K33" s="774"/>
      <c r="L33" s="774"/>
      <c r="M33" s="775"/>
      <c r="N33" s="38"/>
      <c r="O33" s="38"/>
      <c r="P33" s="38"/>
      <c r="Q33" s="38"/>
      <c r="R33" s="38"/>
      <c r="S33" s="38"/>
      <c r="T33" s="38"/>
      <c r="U33" s="38"/>
      <c r="V33" s="38"/>
      <c r="W33" s="38"/>
      <c r="X33" s="38"/>
      <c r="Y33" s="38"/>
      <c r="Z33" s="38"/>
      <c r="AA33" s="38"/>
      <c r="AB33" s="38"/>
      <c r="AC33" s="38"/>
      <c r="AD33" s="38"/>
    </row>
    <row r="34" spans="1:30" ht="62.25" customHeight="1">
      <c r="A34" s="244" t="s">
        <v>227</v>
      </c>
      <c r="B34" s="381">
        <v>1</v>
      </c>
      <c r="C34" s="382">
        <v>14</v>
      </c>
      <c r="D34" s="382">
        <v>14</v>
      </c>
      <c r="E34" s="383" t="s">
        <v>29</v>
      </c>
      <c r="F34" s="44">
        <f t="shared" ref="F34:F38" si="0">C34/D34</f>
        <v>1</v>
      </c>
      <c r="G34" s="854"/>
      <c r="H34" s="809"/>
      <c r="I34" s="809"/>
      <c r="J34" s="809"/>
      <c r="K34" s="809"/>
      <c r="L34" s="809"/>
      <c r="M34" s="820"/>
      <c r="N34" s="2"/>
      <c r="O34" s="2"/>
      <c r="P34" s="2"/>
      <c r="Q34" s="2"/>
      <c r="R34" s="2"/>
      <c r="S34" s="2"/>
      <c r="T34" s="2"/>
      <c r="U34" s="2"/>
      <c r="V34" s="2"/>
      <c r="W34" s="2"/>
      <c r="X34" s="2"/>
      <c r="Y34" s="2"/>
      <c r="Z34" s="2"/>
      <c r="AA34" s="2"/>
      <c r="AB34" s="2"/>
      <c r="AC34" s="2"/>
      <c r="AD34" s="2"/>
    </row>
    <row r="35" spans="1:30" ht="39" customHeight="1">
      <c r="A35" s="244" t="s">
        <v>183</v>
      </c>
      <c r="B35" s="384">
        <v>1</v>
      </c>
      <c r="C35" s="385">
        <v>16</v>
      </c>
      <c r="D35" s="385">
        <v>16</v>
      </c>
      <c r="E35" s="386" t="s">
        <v>29</v>
      </c>
      <c r="F35" s="44">
        <f t="shared" si="0"/>
        <v>1</v>
      </c>
      <c r="G35" s="770"/>
      <c r="H35" s="770"/>
      <c r="I35" s="770"/>
      <c r="J35" s="770"/>
      <c r="K35" s="770"/>
      <c r="L35" s="770"/>
      <c r="M35" s="771"/>
      <c r="N35" s="2"/>
      <c r="O35" s="2"/>
      <c r="P35" s="2"/>
      <c r="S35" s="2"/>
      <c r="T35" s="2"/>
      <c r="U35" s="2"/>
      <c r="V35" s="2"/>
      <c r="W35" s="2"/>
      <c r="X35" s="2"/>
      <c r="Y35" s="2"/>
      <c r="Z35" s="2"/>
      <c r="AA35" s="2"/>
      <c r="AB35" s="2"/>
      <c r="AC35" s="2"/>
      <c r="AD35" s="2"/>
    </row>
    <row r="36" spans="1:30" ht="39" customHeight="1">
      <c r="A36" s="39" t="s">
        <v>184</v>
      </c>
      <c r="B36" s="384">
        <v>1</v>
      </c>
      <c r="C36" s="387"/>
      <c r="D36" s="387"/>
      <c r="E36" s="344"/>
      <c r="F36" s="249" t="e">
        <f t="shared" si="0"/>
        <v>#DIV/0!</v>
      </c>
      <c r="G36" s="770"/>
      <c r="H36" s="770"/>
      <c r="I36" s="770"/>
      <c r="J36" s="770"/>
      <c r="K36" s="770"/>
      <c r="L36" s="770"/>
      <c r="M36" s="771"/>
      <c r="N36" s="2"/>
      <c r="O36" s="2"/>
      <c r="P36" s="2"/>
      <c r="S36" s="2"/>
      <c r="T36" s="2"/>
      <c r="U36" s="2"/>
      <c r="V36" s="2"/>
      <c r="W36" s="2"/>
      <c r="X36" s="2"/>
      <c r="Y36" s="2"/>
      <c r="Z36" s="2"/>
      <c r="AA36" s="2"/>
      <c r="AB36" s="2"/>
      <c r="AC36" s="2"/>
      <c r="AD36" s="2"/>
    </row>
    <row r="37" spans="1:30" ht="39" customHeight="1">
      <c r="A37" s="39" t="s">
        <v>185</v>
      </c>
      <c r="B37" s="384">
        <v>1</v>
      </c>
      <c r="C37" s="387"/>
      <c r="D37" s="387"/>
      <c r="E37" s="344"/>
      <c r="F37" s="249" t="e">
        <f t="shared" si="0"/>
        <v>#DIV/0!</v>
      </c>
      <c r="G37" s="770"/>
      <c r="H37" s="770"/>
      <c r="I37" s="770"/>
      <c r="J37" s="770"/>
      <c r="K37" s="770"/>
      <c r="L37" s="770"/>
      <c r="M37" s="771"/>
      <c r="N37" s="2"/>
      <c r="O37" s="2"/>
      <c r="P37" s="2"/>
      <c r="Q37" s="2"/>
      <c r="R37" s="2"/>
      <c r="S37" s="2"/>
      <c r="T37" s="2"/>
      <c r="U37" s="2"/>
      <c r="V37" s="2"/>
      <c r="W37" s="2"/>
      <c r="X37" s="2"/>
      <c r="Y37" s="2"/>
      <c r="Z37" s="2"/>
      <c r="AA37" s="2"/>
      <c r="AB37" s="2"/>
      <c r="AC37" s="2"/>
      <c r="AD37" s="2"/>
    </row>
    <row r="38" spans="1:30" ht="62.25" customHeight="1">
      <c r="A38" s="45" t="s">
        <v>73</v>
      </c>
      <c r="B38" s="46">
        <f>AVERAGE(B34:B37)</f>
        <v>1</v>
      </c>
      <c r="C38" s="388"/>
      <c r="D38" s="388"/>
      <c r="E38" s="344"/>
      <c r="F38" s="44" t="e">
        <f t="shared" si="0"/>
        <v>#DIV/0!</v>
      </c>
      <c r="G38" s="770"/>
      <c r="H38" s="770"/>
      <c r="I38" s="770"/>
      <c r="J38" s="770"/>
      <c r="K38" s="770"/>
      <c r="L38" s="770"/>
      <c r="M38" s="771"/>
      <c r="N38" s="2"/>
      <c r="O38" s="2"/>
      <c r="P38" s="2"/>
      <c r="Q38" s="2"/>
      <c r="R38" s="2"/>
      <c r="S38" s="2"/>
      <c r="T38" s="2"/>
      <c r="U38" s="2"/>
      <c r="V38" s="2"/>
      <c r="W38" s="2"/>
      <c r="X38" s="2"/>
      <c r="Y38" s="2"/>
      <c r="Z38" s="2"/>
      <c r="AA38" s="2"/>
      <c r="AB38" s="2"/>
      <c r="AC38" s="2"/>
      <c r="AD38" s="2"/>
    </row>
    <row r="39" spans="1:30"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c r="AA39" s="2"/>
      <c r="AB39" s="2"/>
      <c r="AC39" s="2"/>
      <c r="AD39" s="2"/>
    </row>
    <row r="40" spans="1:30" ht="36" customHeight="1">
      <c r="A40" s="855"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c r="AA40" s="2"/>
      <c r="AB40" s="2"/>
      <c r="AC40" s="2"/>
      <c r="AD40" s="2"/>
    </row>
    <row r="41" spans="1:30" ht="221.25" customHeight="1">
      <c r="A41" s="856" t="s">
        <v>525</v>
      </c>
      <c r="B41" s="809"/>
      <c r="C41" s="809"/>
      <c r="D41" s="809"/>
      <c r="E41" s="809"/>
      <c r="F41" s="809"/>
      <c r="G41" s="809"/>
      <c r="H41" s="809"/>
      <c r="I41" s="809"/>
      <c r="J41" s="809"/>
      <c r="K41" s="809"/>
      <c r="L41" s="809"/>
      <c r="M41" s="820"/>
      <c r="N41" s="2"/>
      <c r="O41" s="2"/>
      <c r="P41" s="2"/>
      <c r="Q41" s="2"/>
      <c r="R41" s="2"/>
      <c r="S41" s="2"/>
      <c r="T41" s="2"/>
      <c r="U41" s="2"/>
      <c r="V41" s="2"/>
      <c r="W41" s="2"/>
      <c r="X41" s="2"/>
      <c r="Y41" s="2"/>
      <c r="Z41" s="2"/>
      <c r="AA41" s="2"/>
      <c r="AB41" s="2"/>
      <c r="AC41" s="2"/>
      <c r="AD41" s="2"/>
    </row>
    <row r="42" spans="1:30" ht="31.5" customHeight="1">
      <c r="A42" s="864" t="s">
        <v>76</v>
      </c>
      <c r="B42" s="809"/>
      <c r="C42" s="810"/>
      <c r="D42" s="890" t="s">
        <v>77</v>
      </c>
      <c r="E42" s="809"/>
      <c r="F42" s="810"/>
      <c r="G42" s="853" t="s">
        <v>78</v>
      </c>
      <c r="H42" s="809"/>
      <c r="I42" s="809"/>
      <c r="J42" s="810"/>
      <c r="K42" s="857" t="s">
        <v>79</v>
      </c>
      <c r="L42" s="891" t="s">
        <v>526</v>
      </c>
      <c r="M42" s="820"/>
      <c r="N42" s="53"/>
      <c r="O42" s="54"/>
      <c r="P42" s="54"/>
      <c r="Q42" s="54"/>
      <c r="R42" s="54"/>
      <c r="S42" s="54"/>
      <c r="T42" s="54"/>
      <c r="U42" s="54"/>
      <c r="V42" s="54"/>
      <c r="W42" s="54"/>
      <c r="X42" s="54"/>
      <c r="Y42" s="54"/>
      <c r="Z42" s="54"/>
      <c r="AA42" s="54"/>
      <c r="AB42" s="54"/>
      <c r="AC42" s="54"/>
      <c r="AD42" s="54"/>
    </row>
    <row r="43" spans="1:30" ht="31.5" customHeight="1">
      <c r="A43" s="773"/>
      <c r="B43" s="774"/>
      <c r="C43" s="811"/>
      <c r="D43" s="836"/>
      <c r="E43" s="774"/>
      <c r="F43" s="811"/>
      <c r="G43" s="836"/>
      <c r="H43" s="774"/>
      <c r="I43" s="774"/>
      <c r="J43" s="811"/>
      <c r="K43" s="858"/>
      <c r="L43" s="884"/>
      <c r="M43" s="1034"/>
      <c r="N43" s="53"/>
      <c r="O43" s="54"/>
      <c r="P43" s="54"/>
      <c r="Q43" s="54"/>
      <c r="R43" s="54"/>
      <c r="S43" s="54"/>
      <c r="T43" s="54"/>
      <c r="U43" s="54"/>
      <c r="V43" s="54"/>
      <c r="W43" s="54"/>
      <c r="X43" s="54"/>
      <c r="Y43" s="54"/>
      <c r="Z43" s="54"/>
      <c r="AA43" s="54"/>
      <c r="AB43" s="54"/>
      <c r="AC43" s="54"/>
      <c r="AD43" s="54"/>
    </row>
    <row r="44" spans="1:30" ht="57" customHeight="1">
      <c r="A44" s="892" t="s">
        <v>81</v>
      </c>
      <c r="B44" s="777"/>
      <c r="C44" s="802"/>
      <c r="D44" s="948" t="s">
        <v>527</v>
      </c>
      <c r="E44" s="777"/>
      <c r="F44" s="777"/>
      <c r="G44" s="777"/>
      <c r="H44" s="777"/>
      <c r="I44" s="777"/>
      <c r="J44" s="797"/>
      <c r="K44" s="389" t="s">
        <v>168</v>
      </c>
      <c r="L44" s="1230" t="s">
        <v>528</v>
      </c>
      <c r="M44" s="767"/>
      <c r="N44" s="53"/>
      <c r="O44" s="54"/>
      <c r="P44" s="54"/>
      <c r="Q44" s="54"/>
      <c r="R44" s="54"/>
      <c r="S44" s="54"/>
      <c r="T44" s="54"/>
      <c r="U44" s="54"/>
      <c r="V44" s="54"/>
      <c r="W44" s="54"/>
      <c r="X44" s="54"/>
      <c r="Y44" s="54"/>
      <c r="Z44" s="54"/>
      <c r="AA44" s="54"/>
      <c r="AB44" s="54"/>
      <c r="AC44" s="54"/>
      <c r="AD44" s="54"/>
    </row>
    <row r="45" spans="1:30" ht="57.75" customHeight="1">
      <c r="A45" s="876" t="s">
        <v>85</v>
      </c>
      <c r="B45" s="766"/>
      <c r="C45" s="877"/>
      <c r="D45" s="1231" t="s">
        <v>529</v>
      </c>
      <c r="E45" s="766"/>
      <c r="F45" s="766"/>
      <c r="G45" s="766"/>
      <c r="H45" s="766"/>
      <c r="I45" s="766"/>
      <c r="J45" s="789"/>
      <c r="K45" s="390" t="s">
        <v>86</v>
      </c>
      <c r="L45" s="1232">
        <v>45919</v>
      </c>
      <c r="M45" s="767"/>
      <c r="N45" s="4"/>
      <c r="O45" s="4"/>
      <c r="P45" s="4"/>
      <c r="Q45" s="4"/>
      <c r="R45" s="4"/>
      <c r="S45" s="4"/>
      <c r="T45" s="4"/>
      <c r="U45" s="4"/>
      <c r="V45" s="4"/>
      <c r="W45" s="4"/>
      <c r="X45" s="4"/>
      <c r="Y45" s="4"/>
      <c r="Z45" s="4"/>
      <c r="AA45" s="4"/>
      <c r="AB45" s="4"/>
      <c r="AC45" s="4"/>
      <c r="AD45" s="4"/>
    </row>
    <row r="46" spans="1:30" ht="35.25" customHeight="1">
      <c r="A46" s="779" t="s">
        <v>191</v>
      </c>
      <c r="B46" s="766"/>
      <c r="C46" s="766"/>
      <c r="D46" s="766"/>
      <c r="E46" s="766"/>
      <c r="F46" s="766"/>
      <c r="G46" s="766"/>
      <c r="H46" s="766"/>
      <c r="I46" s="766"/>
      <c r="J46" s="766"/>
      <c r="K46" s="766"/>
      <c r="L46" s="766"/>
      <c r="M46" s="767"/>
      <c r="N46" s="4"/>
      <c r="O46" s="4"/>
      <c r="P46" s="4"/>
      <c r="Q46" s="4"/>
      <c r="R46" s="4"/>
      <c r="S46" s="4"/>
      <c r="T46" s="4"/>
      <c r="U46" s="4"/>
      <c r="V46" s="4"/>
      <c r="W46" s="4"/>
      <c r="X46" s="4"/>
      <c r="Y46" s="4"/>
      <c r="Z46" s="4"/>
      <c r="AA46" s="4"/>
      <c r="AB46" s="4"/>
      <c r="AC46" s="4"/>
      <c r="AD46" s="4"/>
    </row>
    <row r="47" spans="1:30"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c r="AA47" s="2"/>
      <c r="AB47" s="2"/>
      <c r="AC47" s="2"/>
      <c r="AD47" s="2"/>
    </row>
    <row r="48" spans="1:30"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c r="AA48" s="2"/>
      <c r="AB48" s="2"/>
      <c r="AC48" s="2"/>
      <c r="AD48" s="2"/>
    </row>
    <row r="49" spans="1:30" ht="48" customHeight="1">
      <c r="A49" s="961" t="s">
        <v>93</v>
      </c>
      <c r="B49" s="777"/>
      <c r="C49" s="797"/>
      <c r="D49" s="829" t="s">
        <v>94</v>
      </c>
      <c r="E49" s="777"/>
      <c r="F49" s="797"/>
      <c r="G49" s="830" t="s">
        <v>129</v>
      </c>
      <c r="H49" s="777"/>
      <c r="I49" s="777"/>
      <c r="J49" s="797"/>
      <c r="K49" s="58"/>
      <c r="L49" s="828"/>
      <c r="M49" s="778"/>
      <c r="N49" s="2"/>
      <c r="O49" s="2"/>
      <c r="P49" s="2"/>
      <c r="Q49" s="2"/>
      <c r="R49" s="2"/>
      <c r="S49" s="2"/>
      <c r="T49" s="2"/>
      <c r="U49" s="2"/>
      <c r="V49" s="2"/>
      <c r="W49" s="2"/>
      <c r="X49" s="2"/>
      <c r="Y49" s="2"/>
      <c r="Z49" s="2"/>
      <c r="AA49" s="2"/>
      <c r="AB49" s="2"/>
      <c r="AC49" s="2"/>
      <c r="AD49" s="2"/>
    </row>
    <row r="50" spans="1:30" ht="78" customHeight="1">
      <c r="A50" s="961" t="s">
        <v>96</v>
      </c>
      <c r="B50" s="777"/>
      <c r="C50" s="797"/>
      <c r="D50" s="829" t="s">
        <v>94</v>
      </c>
      <c r="E50" s="777"/>
      <c r="F50" s="797"/>
      <c r="G50" s="831" t="s">
        <v>97</v>
      </c>
      <c r="H50" s="777"/>
      <c r="I50" s="777"/>
      <c r="J50" s="797"/>
      <c r="K50" s="59"/>
      <c r="L50" s="828"/>
      <c r="M50" s="778"/>
      <c r="N50" s="2"/>
      <c r="O50" s="2"/>
      <c r="P50" s="2"/>
      <c r="Q50" s="2"/>
      <c r="R50" s="2"/>
      <c r="S50" s="2"/>
      <c r="T50" s="2"/>
      <c r="U50" s="2"/>
      <c r="V50" s="2"/>
      <c r="W50" s="2"/>
      <c r="X50" s="2"/>
      <c r="Y50" s="2"/>
      <c r="Z50" s="2"/>
      <c r="AA50" s="2"/>
      <c r="AB50" s="2"/>
      <c r="AC50" s="2"/>
      <c r="AD50" s="2"/>
    </row>
    <row r="51" spans="1:30" ht="49.5" customHeight="1">
      <c r="A51" s="961" t="s">
        <v>98</v>
      </c>
      <c r="B51" s="777"/>
      <c r="C51" s="797"/>
      <c r="D51" s="829" t="s">
        <v>94</v>
      </c>
      <c r="E51" s="777"/>
      <c r="F51" s="797"/>
      <c r="G51" s="831" t="s">
        <v>99</v>
      </c>
      <c r="H51" s="777"/>
      <c r="I51" s="777"/>
      <c r="J51" s="797"/>
      <c r="K51" s="58"/>
      <c r="L51" s="828"/>
      <c r="M51" s="778"/>
      <c r="N51" s="2"/>
      <c r="O51" s="2"/>
      <c r="P51" s="2"/>
      <c r="Q51" s="2"/>
      <c r="R51" s="2"/>
      <c r="S51" s="2"/>
      <c r="T51" s="2"/>
      <c r="U51" s="2"/>
      <c r="V51" s="2"/>
      <c r="W51" s="2"/>
      <c r="X51" s="2"/>
      <c r="Y51" s="2"/>
      <c r="Z51" s="2"/>
      <c r="AA51" s="2"/>
      <c r="AB51" s="2"/>
      <c r="AC51" s="2"/>
      <c r="AD51" s="2"/>
    </row>
    <row r="52" spans="1:30" ht="81.75" customHeight="1">
      <c r="A52" s="961" t="s">
        <v>100</v>
      </c>
      <c r="B52" s="777"/>
      <c r="C52" s="797"/>
      <c r="D52" s="829" t="s">
        <v>101</v>
      </c>
      <c r="E52" s="777"/>
      <c r="F52" s="797"/>
      <c r="G52" s="832" t="s">
        <v>102</v>
      </c>
      <c r="H52" s="777"/>
      <c r="I52" s="777"/>
      <c r="J52" s="797"/>
      <c r="K52" s="58"/>
      <c r="L52" s="828"/>
      <c r="M52" s="778"/>
      <c r="N52" s="2"/>
      <c r="O52" s="2"/>
      <c r="P52" s="2"/>
      <c r="Q52" s="2"/>
      <c r="R52" s="2"/>
      <c r="S52" s="2"/>
      <c r="T52" s="2"/>
      <c r="U52" s="2"/>
      <c r="V52" s="2"/>
      <c r="W52" s="2"/>
      <c r="X52" s="2"/>
      <c r="Y52" s="2"/>
      <c r="Z52" s="2"/>
      <c r="AA52" s="2"/>
      <c r="AB52" s="2"/>
      <c r="AC52" s="2"/>
      <c r="AD52" s="2"/>
    </row>
    <row r="53" spans="1:30" ht="39"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c r="AA53" s="2"/>
      <c r="AB53" s="2"/>
      <c r="AC53" s="2"/>
      <c r="AD53" s="2"/>
    </row>
    <row r="54" spans="1:30" ht="17.2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c r="AA54" s="2"/>
      <c r="AB54" s="2"/>
      <c r="AC54" s="2"/>
      <c r="AD54" s="2"/>
    </row>
    <row r="55" spans="1:30" ht="17.2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c r="AA55" s="2"/>
      <c r="AB55" s="2"/>
      <c r="AC55" s="2"/>
      <c r="AD55" s="2"/>
    </row>
    <row r="56" spans="1:30" ht="39"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c r="AA56" s="2"/>
      <c r="AB56" s="2"/>
      <c r="AC56" s="2"/>
      <c r="AD56" s="2"/>
    </row>
    <row r="57" spans="1:30"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c r="AA57" s="2"/>
      <c r="AB57" s="2"/>
      <c r="AC57" s="2"/>
      <c r="AD57" s="2"/>
    </row>
    <row r="58" spans="1:30"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1:30"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1:30"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1:30"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1:30"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1:30"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1:30"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1:30"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1:3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1:30"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1:30"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1:30"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1:30"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1:30"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1:30"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1:30"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0"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0"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0"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0"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0"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0"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0"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0"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1:30"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1:30"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30"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3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30"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30"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5.75" customHeight="1"/>
    <row r="259" spans="1:30" ht="15.75" customHeight="1"/>
    <row r="260" spans="1:30" ht="15.75" customHeight="1"/>
    <row r="261" spans="1:30" ht="15.75" customHeight="1"/>
    <row r="262" spans="1:30" ht="15.75" customHeight="1"/>
    <row r="263" spans="1:30" ht="15.75" customHeight="1"/>
    <row r="264" spans="1:30" ht="15.75" customHeight="1"/>
    <row r="265" spans="1:30" ht="15.75" customHeight="1"/>
    <row r="266" spans="1:30" ht="15.75" customHeight="1"/>
    <row r="267" spans="1:30" ht="15.75" customHeight="1"/>
    <row r="268" spans="1:30" ht="15.75" customHeight="1"/>
    <row r="269" spans="1:30" ht="15.75" customHeight="1"/>
    <row r="270" spans="1:30" ht="15.75" customHeight="1"/>
    <row r="271" spans="1:30" ht="15.75" customHeight="1"/>
    <row r="272" spans="1:30"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1700-000000000000}">
      <formula1>$B$117:$B$129</formula1>
    </dataValidation>
    <dataValidation type="list" allowBlank="1" showInputMessage="1" showErrorMessage="1" prompt=" - " sqref="D12" xr:uid="{00000000-0002-0000-1700-000001000000}">
      <formula1>$A$110:$A$115</formula1>
    </dataValidation>
    <dataValidation type="list" allowBlank="1" showInputMessage="1" showErrorMessage="1" prompt=" - " sqref="D49:D52" xr:uid="{00000000-0002-0000-1700-000002000000}">
      <formula1>$A$80:$A$83</formula1>
    </dataValidation>
    <dataValidation type="list" allowBlank="1" showInputMessage="1" showErrorMessage="1" prompt=" - " sqref="D8" xr:uid="{00000000-0002-0000-1700-000003000000}">
      <formula1>$A$135:$A$137</formula1>
    </dataValidation>
    <dataValidation type="list" allowBlank="1" showInputMessage="1" showErrorMessage="1" prompt=" - " sqref="D7" xr:uid="{00000000-0002-0000-1700-000004000000}">
      <formula1>$A$145:$A$149</formula1>
    </dataValidation>
    <dataValidation type="list" allowBlank="1" showInputMessage="1" showErrorMessage="1" prompt=" - " sqref="D13" xr:uid="{00000000-0002-0000-1700-000005000000}">
      <formula1>$A$121:$A$128</formula1>
    </dataValidation>
    <dataValidation type="list" allowBlank="1" showErrorMessage="1" sqref="K49" xr:uid="{00000000-0002-0000-1700-000006000000}">
      <formula1>$A$80:$A$83</formula1>
    </dataValidation>
  </dataValidations>
  <pageMargins left="0.7" right="0.7" top="0.75" bottom="0.75" header="0" footer="0"/>
  <pageSetup orientation="landscape"/>
  <headerFooter>
    <oddFooter>&amp;LV5-20-05-2022</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C0C0"/>
  </sheetPr>
  <dimension ref="A1:AD999"/>
  <sheetViews>
    <sheetView workbookViewId="0"/>
  </sheetViews>
  <sheetFormatPr baseColWidth="10" defaultColWidth="12.5703125" defaultRowHeight="15" customHeight="1"/>
  <cols>
    <col min="3" max="4" width="12.85546875" customWidth="1"/>
    <col min="5" max="5" width="15.85546875" customWidth="1"/>
    <col min="6" max="6" width="14" customWidth="1"/>
    <col min="7" max="7" width="8" customWidth="1"/>
    <col min="8" max="8" width="8.7109375" customWidth="1"/>
    <col min="9" max="9" width="9" customWidth="1"/>
    <col min="10" max="10" width="40.5703125" customWidth="1"/>
    <col min="11" max="11" width="23.42578125" customWidth="1"/>
    <col min="12" max="12" width="18.5703125" customWidth="1"/>
    <col min="13" max="13" width="29.85546875" customWidth="1"/>
    <col min="14" max="14" width="11.42578125" customWidth="1"/>
    <col min="15" max="17" width="10.7109375" hidden="1" customWidth="1"/>
    <col min="18" max="25" width="10" customWidth="1"/>
    <col min="26" max="30" width="11.42578125" customWidth="1"/>
  </cols>
  <sheetData>
    <row r="1" spans="1:30" ht="23.25" customHeight="1">
      <c r="A1" s="1242"/>
      <c r="B1" s="770"/>
      <c r="C1" s="770"/>
      <c r="D1" s="770"/>
      <c r="E1" s="770"/>
      <c r="F1" s="770"/>
      <c r="G1" s="770"/>
      <c r="H1" s="770"/>
      <c r="I1" s="770"/>
      <c r="J1" s="770"/>
      <c r="K1" s="770"/>
      <c r="L1" s="770"/>
      <c r="M1" s="771"/>
      <c r="N1" s="392"/>
      <c r="O1" s="392"/>
      <c r="P1" s="392"/>
      <c r="Q1" s="392"/>
      <c r="R1" s="392"/>
      <c r="S1" s="392"/>
      <c r="T1" s="392"/>
      <c r="U1" s="392"/>
      <c r="V1" s="392"/>
      <c r="W1" s="392"/>
      <c r="X1" s="392"/>
      <c r="Y1" s="392"/>
      <c r="Z1" s="392"/>
      <c r="AA1" s="392"/>
      <c r="AB1" s="392"/>
      <c r="AC1" s="392"/>
      <c r="AD1" s="392"/>
    </row>
    <row r="2" spans="1:30" ht="23.25" customHeight="1">
      <c r="A2" s="772"/>
      <c r="B2" s="770"/>
      <c r="C2" s="770"/>
      <c r="D2" s="770"/>
      <c r="E2" s="770"/>
      <c r="F2" s="770"/>
      <c r="G2" s="770"/>
      <c r="H2" s="770"/>
      <c r="I2" s="770"/>
      <c r="J2" s="770"/>
      <c r="K2" s="770"/>
      <c r="L2" s="770"/>
      <c r="M2" s="771"/>
      <c r="N2" s="392"/>
      <c r="O2" s="392"/>
      <c r="P2" s="392"/>
      <c r="Q2" s="392"/>
      <c r="R2" s="392"/>
      <c r="S2" s="392"/>
      <c r="T2" s="392"/>
      <c r="U2" s="392"/>
      <c r="V2" s="392"/>
      <c r="W2" s="392"/>
      <c r="X2" s="392"/>
      <c r="Y2" s="392"/>
      <c r="Z2" s="392"/>
      <c r="AA2" s="392"/>
      <c r="AB2" s="392"/>
      <c r="AC2" s="392"/>
      <c r="AD2" s="392"/>
    </row>
    <row r="3" spans="1:30" ht="23.25" customHeight="1">
      <c r="A3" s="773"/>
      <c r="B3" s="774"/>
      <c r="C3" s="774"/>
      <c r="D3" s="774"/>
      <c r="E3" s="774"/>
      <c r="F3" s="774"/>
      <c r="G3" s="774"/>
      <c r="H3" s="774"/>
      <c r="I3" s="774"/>
      <c r="J3" s="774"/>
      <c r="K3" s="774"/>
      <c r="L3" s="774"/>
      <c r="M3" s="775"/>
      <c r="N3" s="392"/>
      <c r="O3" s="392"/>
      <c r="P3" s="392"/>
      <c r="Q3" s="392"/>
      <c r="R3" s="392"/>
      <c r="S3" s="392"/>
      <c r="T3" s="392"/>
      <c r="U3" s="392"/>
      <c r="V3" s="392"/>
      <c r="W3" s="392"/>
      <c r="X3" s="392"/>
      <c r="Y3" s="392"/>
      <c r="Z3" s="392"/>
      <c r="AA3" s="392"/>
      <c r="AB3" s="392"/>
      <c r="AC3" s="392"/>
      <c r="AD3" s="392"/>
    </row>
    <row r="4" spans="1:30" ht="9.75" customHeight="1">
      <c r="A4" s="1243"/>
      <c r="B4" s="777"/>
      <c r="C4" s="777"/>
      <c r="D4" s="777"/>
      <c r="E4" s="777"/>
      <c r="F4" s="777"/>
      <c r="G4" s="777"/>
      <c r="H4" s="777"/>
      <c r="I4" s="777"/>
      <c r="J4" s="777"/>
      <c r="K4" s="777"/>
      <c r="L4" s="777"/>
      <c r="M4" s="778"/>
      <c r="N4" s="392"/>
      <c r="O4" s="392"/>
      <c r="P4" s="392"/>
      <c r="Q4" s="392"/>
      <c r="R4" s="392"/>
      <c r="S4" s="392"/>
      <c r="T4" s="392"/>
      <c r="U4" s="392"/>
      <c r="V4" s="392"/>
      <c r="W4" s="392"/>
      <c r="X4" s="392"/>
      <c r="Y4" s="392"/>
      <c r="Z4" s="392"/>
      <c r="AA4" s="392"/>
      <c r="AB4" s="392"/>
      <c r="AC4" s="392"/>
      <c r="AD4" s="392"/>
    </row>
    <row r="5" spans="1:30" ht="29.25" customHeight="1">
      <c r="A5" s="1244" t="s">
        <v>0</v>
      </c>
      <c r="B5" s="766"/>
      <c r="C5" s="766"/>
      <c r="D5" s="766"/>
      <c r="E5" s="766"/>
      <c r="F5" s="766"/>
      <c r="G5" s="766"/>
      <c r="H5" s="766"/>
      <c r="I5" s="766"/>
      <c r="J5" s="766"/>
      <c r="K5" s="766"/>
      <c r="L5" s="766"/>
      <c r="M5" s="767"/>
      <c r="N5" s="392"/>
      <c r="O5" s="392"/>
      <c r="P5" s="392"/>
      <c r="Q5" s="392"/>
      <c r="R5" s="392"/>
      <c r="S5" s="392"/>
      <c r="T5" s="392"/>
      <c r="U5" s="392"/>
      <c r="V5" s="392"/>
      <c r="W5" s="392"/>
      <c r="X5" s="392"/>
      <c r="Y5" s="392"/>
      <c r="Z5" s="392"/>
      <c r="AA5" s="392"/>
      <c r="AB5" s="392"/>
      <c r="AC5" s="392"/>
      <c r="AD5" s="392"/>
    </row>
    <row r="6" spans="1:30" ht="24" customHeight="1">
      <c r="A6" s="1245" t="s">
        <v>1</v>
      </c>
      <c r="B6" s="781"/>
      <c r="C6" s="781"/>
      <c r="D6" s="781"/>
      <c r="E6" s="781"/>
      <c r="F6" s="781"/>
      <c r="G6" s="781"/>
      <c r="H6" s="781"/>
      <c r="I6" s="781"/>
      <c r="J6" s="781"/>
      <c r="K6" s="781"/>
      <c r="L6" s="781"/>
      <c r="M6" s="782"/>
      <c r="N6" s="392"/>
      <c r="O6" s="392"/>
      <c r="P6" s="392"/>
      <c r="Q6" s="392"/>
      <c r="R6" s="392"/>
      <c r="S6" s="392"/>
      <c r="T6" s="392"/>
      <c r="U6" s="392"/>
      <c r="V6" s="392"/>
      <c r="W6" s="392"/>
      <c r="X6" s="392"/>
      <c r="Y6" s="392"/>
      <c r="Z6" s="392"/>
      <c r="AA6" s="392"/>
      <c r="AB6" s="392"/>
      <c r="AC6" s="392"/>
      <c r="AD6" s="392"/>
    </row>
    <row r="7" spans="1:30" ht="56.25" customHeight="1">
      <c r="A7" s="1246" t="s">
        <v>2</v>
      </c>
      <c r="B7" s="784"/>
      <c r="C7" s="785"/>
      <c r="D7" s="1247" t="s">
        <v>3</v>
      </c>
      <c r="E7" s="784"/>
      <c r="F7" s="784"/>
      <c r="G7" s="784"/>
      <c r="H7" s="784"/>
      <c r="I7" s="784"/>
      <c r="J7" s="784"/>
      <c r="K7" s="784"/>
      <c r="L7" s="784"/>
      <c r="M7" s="787"/>
      <c r="N7" s="392"/>
      <c r="O7" s="392"/>
      <c r="P7" s="392"/>
      <c r="Q7" s="392"/>
      <c r="R7" s="392"/>
      <c r="S7" s="392"/>
      <c r="T7" s="392"/>
      <c r="U7" s="392"/>
      <c r="V7" s="392"/>
      <c r="W7" s="392"/>
      <c r="X7" s="392"/>
      <c r="Y7" s="392"/>
      <c r="Z7" s="392"/>
      <c r="AA7" s="392"/>
      <c r="AB7" s="392"/>
      <c r="AC7" s="392"/>
      <c r="AD7" s="392"/>
    </row>
    <row r="8" spans="1:30" ht="34.5" customHeight="1">
      <c r="A8" s="1248" t="s">
        <v>4</v>
      </c>
      <c r="B8" s="766"/>
      <c r="C8" s="789"/>
      <c r="D8" s="1240" t="s">
        <v>5</v>
      </c>
      <c r="E8" s="766"/>
      <c r="F8" s="766"/>
      <c r="G8" s="766"/>
      <c r="H8" s="766"/>
      <c r="I8" s="766"/>
      <c r="J8" s="767"/>
      <c r="K8" s="393" t="s">
        <v>6</v>
      </c>
      <c r="L8" s="1241" t="s">
        <v>206</v>
      </c>
      <c r="M8" s="767"/>
      <c r="N8" s="392"/>
      <c r="O8" s="392"/>
      <c r="P8" s="392"/>
      <c r="Q8" s="392"/>
      <c r="R8" s="392"/>
      <c r="S8" s="392"/>
      <c r="T8" s="392"/>
      <c r="U8" s="392"/>
      <c r="V8" s="392"/>
      <c r="W8" s="392"/>
      <c r="X8" s="392"/>
      <c r="Y8" s="392"/>
      <c r="Z8" s="392"/>
      <c r="AA8" s="392"/>
      <c r="AB8" s="392"/>
      <c r="AC8" s="392"/>
      <c r="AD8" s="392"/>
    </row>
    <row r="9" spans="1:30" ht="15.75" customHeight="1">
      <c r="A9" s="1249"/>
      <c r="B9" s="791"/>
      <c r="C9" s="791"/>
      <c r="D9" s="791"/>
      <c r="E9" s="791"/>
      <c r="F9" s="791"/>
      <c r="G9" s="791"/>
      <c r="H9" s="791"/>
      <c r="I9" s="791"/>
      <c r="J9" s="791"/>
      <c r="K9" s="791"/>
      <c r="L9" s="791"/>
      <c r="M9" s="792"/>
      <c r="N9" s="392"/>
      <c r="O9" s="392"/>
      <c r="P9" s="392"/>
      <c r="Q9" s="392"/>
      <c r="R9" s="392"/>
      <c r="S9" s="392"/>
      <c r="T9" s="392"/>
      <c r="U9" s="392"/>
      <c r="V9" s="392"/>
      <c r="W9" s="392"/>
      <c r="X9" s="392"/>
      <c r="Y9" s="392"/>
      <c r="Z9" s="392"/>
      <c r="AA9" s="392"/>
      <c r="AB9" s="392"/>
      <c r="AC9" s="392"/>
      <c r="AD9" s="392"/>
    </row>
    <row r="10" spans="1:30" ht="25.5" customHeight="1">
      <c r="A10" s="1239" t="s">
        <v>8</v>
      </c>
      <c r="B10" s="794"/>
      <c r="C10" s="794"/>
      <c r="D10" s="794"/>
      <c r="E10" s="794"/>
      <c r="F10" s="794"/>
      <c r="G10" s="794"/>
      <c r="H10" s="794"/>
      <c r="I10" s="794"/>
      <c r="J10" s="794"/>
      <c r="K10" s="794"/>
      <c r="L10" s="794"/>
      <c r="M10" s="795"/>
      <c r="N10" s="392"/>
      <c r="O10" s="392"/>
      <c r="P10" s="392"/>
      <c r="Q10" s="392"/>
      <c r="R10" s="1250" t="s">
        <v>9</v>
      </c>
      <c r="S10" s="777"/>
      <c r="T10" s="777"/>
      <c r="U10" s="777"/>
      <c r="V10" s="777"/>
      <c r="W10" s="777"/>
      <c r="X10" s="777"/>
      <c r="Y10" s="797"/>
      <c r="Z10" s="392"/>
      <c r="AA10" s="392"/>
      <c r="AB10" s="392"/>
      <c r="AC10" s="392"/>
      <c r="AD10" s="392"/>
    </row>
    <row r="11" spans="1:30" ht="27" customHeight="1">
      <c r="A11" s="1246" t="s">
        <v>10</v>
      </c>
      <c r="B11" s="784"/>
      <c r="C11" s="785"/>
      <c r="D11" s="1184" t="s">
        <v>530</v>
      </c>
      <c r="E11" s="784"/>
      <c r="F11" s="784"/>
      <c r="G11" s="784"/>
      <c r="H11" s="784"/>
      <c r="I11" s="784"/>
      <c r="J11" s="784"/>
      <c r="K11" s="784"/>
      <c r="L11" s="784"/>
      <c r="M11" s="787"/>
      <c r="N11" s="394"/>
      <c r="O11" s="394"/>
      <c r="P11" s="394"/>
      <c r="Q11" s="392"/>
      <c r="R11" s="1251" t="s">
        <v>12</v>
      </c>
      <c r="S11" s="395" t="s">
        <v>13</v>
      </c>
      <c r="T11" s="1252" t="s">
        <v>14</v>
      </c>
      <c r="U11" s="777"/>
      <c r="V11" s="777"/>
      <c r="W11" s="777"/>
      <c r="X11" s="802"/>
      <c r="Y11" s="396" t="s">
        <v>15</v>
      </c>
      <c r="Z11" s="394"/>
      <c r="AA11" s="394"/>
      <c r="AB11" s="394"/>
      <c r="AC11" s="394"/>
      <c r="AD11" s="394"/>
    </row>
    <row r="12" spans="1:30" ht="36.75" customHeight="1">
      <c r="A12" s="1256" t="s">
        <v>16</v>
      </c>
      <c r="B12" s="777"/>
      <c r="C12" s="797"/>
      <c r="D12" s="1218" t="s">
        <v>196</v>
      </c>
      <c r="E12" s="777"/>
      <c r="F12" s="777"/>
      <c r="G12" s="777"/>
      <c r="H12" s="777"/>
      <c r="I12" s="777"/>
      <c r="J12" s="777"/>
      <c r="K12" s="777"/>
      <c r="L12" s="777"/>
      <c r="M12" s="778"/>
      <c r="N12" s="394"/>
      <c r="O12" s="394"/>
      <c r="P12" s="394"/>
      <c r="Q12" s="392"/>
      <c r="R12" s="800"/>
      <c r="S12" s="397" t="s">
        <v>18</v>
      </c>
      <c r="T12" s="398" t="s">
        <v>19</v>
      </c>
      <c r="U12" s="398" t="s">
        <v>20</v>
      </c>
      <c r="V12" s="398" t="s">
        <v>21</v>
      </c>
      <c r="W12" s="398" t="s">
        <v>22</v>
      </c>
      <c r="X12" s="399" t="s">
        <v>23</v>
      </c>
      <c r="Y12" s="400"/>
      <c r="Z12" s="394"/>
      <c r="AA12" s="394"/>
      <c r="AB12" s="394"/>
      <c r="AC12" s="394"/>
      <c r="AD12" s="394"/>
    </row>
    <row r="13" spans="1:30" ht="45" customHeight="1">
      <c r="A13" s="1256" t="s">
        <v>24</v>
      </c>
      <c r="B13" s="777"/>
      <c r="C13" s="797"/>
      <c r="D13" s="805" t="s">
        <v>21</v>
      </c>
      <c r="E13" s="777"/>
      <c r="F13" s="777"/>
      <c r="G13" s="777"/>
      <c r="H13" s="777"/>
      <c r="I13" s="777"/>
      <c r="J13" s="797"/>
      <c r="K13" s="36" t="s">
        <v>25</v>
      </c>
      <c r="L13" s="806" t="s">
        <v>531</v>
      </c>
      <c r="M13" s="778"/>
      <c r="N13" s="394"/>
      <c r="O13" s="394"/>
      <c r="P13" s="394"/>
      <c r="Q13" s="394"/>
      <c r="R13" s="401" t="s">
        <v>27</v>
      </c>
      <c r="S13" s="402"/>
      <c r="T13" s="403" t="s">
        <v>28</v>
      </c>
      <c r="U13" s="404"/>
      <c r="V13" s="405"/>
      <c r="W13" s="405"/>
      <c r="X13" s="405"/>
      <c r="Y13" s="401" t="s">
        <v>29</v>
      </c>
      <c r="Z13" s="394"/>
      <c r="AA13" s="394"/>
      <c r="AB13" s="394"/>
      <c r="AC13" s="394"/>
      <c r="AD13" s="394"/>
    </row>
    <row r="14" spans="1:30" ht="34.5" customHeight="1">
      <c r="A14" s="1256" t="s">
        <v>30</v>
      </c>
      <c r="B14" s="777"/>
      <c r="C14" s="797"/>
      <c r="D14" s="1257" t="s">
        <v>108</v>
      </c>
      <c r="E14" s="777"/>
      <c r="F14" s="797"/>
      <c r="G14" s="1254" t="s">
        <v>109</v>
      </c>
      <c r="H14" s="777"/>
      <c r="I14" s="777"/>
      <c r="J14" s="797"/>
      <c r="K14" s="407" t="s">
        <v>110</v>
      </c>
      <c r="L14" s="1253" t="s">
        <v>111</v>
      </c>
      <c r="M14" s="778"/>
      <c r="N14" s="394"/>
      <c r="O14" s="394"/>
      <c r="P14" s="394"/>
      <c r="Q14" s="394"/>
      <c r="R14" s="408" t="s">
        <v>32</v>
      </c>
      <c r="S14" s="405"/>
      <c r="T14" s="409"/>
      <c r="U14" s="410" t="s">
        <v>28</v>
      </c>
      <c r="V14" s="405"/>
      <c r="W14" s="405"/>
      <c r="X14" s="405"/>
      <c r="Y14" s="408" t="s">
        <v>29</v>
      </c>
      <c r="Z14" s="394"/>
      <c r="AA14" s="394"/>
      <c r="AB14" s="394"/>
      <c r="AC14" s="394"/>
      <c r="AD14" s="394"/>
    </row>
    <row r="15" spans="1:30" ht="24.75" customHeight="1">
      <c r="A15" s="1258" t="s">
        <v>33</v>
      </c>
      <c r="B15" s="809"/>
      <c r="C15" s="810"/>
      <c r="D15" s="1255"/>
      <c r="E15" s="777"/>
      <c r="F15" s="777"/>
      <c r="G15" s="777"/>
      <c r="H15" s="777"/>
      <c r="I15" s="777"/>
      <c r="J15" s="777"/>
      <c r="K15" s="777"/>
      <c r="L15" s="777"/>
      <c r="M15" s="778"/>
      <c r="N15" s="394"/>
      <c r="O15" s="394"/>
      <c r="P15" s="394"/>
      <c r="Q15" s="394"/>
      <c r="R15" s="408" t="s">
        <v>34</v>
      </c>
      <c r="S15" s="405"/>
      <c r="T15" s="405"/>
      <c r="U15" s="410" t="s">
        <v>28</v>
      </c>
      <c r="V15" s="410" t="s">
        <v>28</v>
      </c>
      <c r="W15" s="405"/>
      <c r="X15" s="405"/>
      <c r="Y15" s="408" t="s">
        <v>34</v>
      </c>
      <c r="Z15" s="394"/>
      <c r="AA15" s="394"/>
      <c r="AB15" s="394"/>
      <c r="AC15" s="394"/>
      <c r="AD15" s="394"/>
    </row>
    <row r="16" spans="1:30" ht="36.75" customHeight="1">
      <c r="A16" s="773"/>
      <c r="B16" s="774"/>
      <c r="C16" s="811"/>
      <c r="D16" s="1235" t="s">
        <v>35</v>
      </c>
      <c r="E16" s="777"/>
      <c r="F16" s="797"/>
      <c r="G16" s="1236" t="s">
        <v>36</v>
      </c>
      <c r="H16" s="777"/>
      <c r="I16" s="777"/>
      <c r="J16" s="797"/>
      <c r="K16" s="411" t="s">
        <v>37</v>
      </c>
      <c r="L16" s="1233" t="s">
        <v>38</v>
      </c>
      <c r="M16" s="778"/>
      <c r="N16" s="394"/>
      <c r="O16" s="394"/>
      <c r="P16" s="394"/>
      <c r="Q16" s="394"/>
      <c r="R16" s="408" t="s">
        <v>39</v>
      </c>
      <c r="S16" s="405"/>
      <c r="T16" s="405"/>
      <c r="U16" s="405"/>
      <c r="V16" s="410" t="s">
        <v>28</v>
      </c>
      <c r="W16" s="410" t="s">
        <v>28</v>
      </c>
      <c r="X16" s="410" t="s">
        <v>28</v>
      </c>
      <c r="Y16" s="408" t="s">
        <v>39</v>
      </c>
      <c r="Z16" s="394"/>
      <c r="AA16" s="394"/>
      <c r="AB16" s="394"/>
      <c r="AC16" s="394"/>
      <c r="AD16" s="394"/>
    </row>
    <row r="17" spans="1:30" ht="39.75" customHeight="1">
      <c r="A17" s="1258" t="s">
        <v>40</v>
      </c>
      <c r="B17" s="809"/>
      <c r="C17" s="810"/>
      <c r="D17" s="1234"/>
      <c r="E17" s="777"/>
      <c r="F17" s="777"/>
      <c r="G17" s="777"/>
      <c r="H17" s="777"/>
      <c r="I17" s="777"/>
      <c r="J17" s="777"/>
      <c r="K17" s="777"/>
      <c r="L17" s="777"/>
      <c r="M17" s="778"/>
      <c r="N17" s="394"/>
      <c r="O17" s="394"/>
      <c r="P17" s="394"/>
      <c r="Q17" s="394"/>
      <c r="R17" s="412" t="s">
        <v>42</v>
      </c>
      <c r="S17" s="413"/>
      <c r="T17" s="413"/>
      <c r="U17" s="413"/>
      <c r="V17" s="413"/>
      <c r="W17" s="414" t="s">
        <v>28</v>
      </c>
      <c r="X17" s="415" t="s">
        <v>28</v>
      </c>
      <c r="Y17" s="412" t="s">
        <v>42</v>
      </c>
      <c r="Z17" s="394"/>
      <c r="AA17" s="394"/>
      <c r="AB17" s="394"/>
      <c r="AC17" s="394"/>
      <c r="AD17" s="394"/>
    </row>
    <row r="18" spans="1:30" ht="20.25" customHeight="1">
      <c r="A18" s="772"/>
      <c r="B18" s="770"/>
      <c r="C18" s="814"/>
      <c r="D18" s="416" t="s">
        <v>114</v>
      </c>
      <c r="E18" s="417">
        <v>2023</v>
      </c>
      <c r="F18" s="417">
        <v>2024</v>
      </c>
      <c r="G18" s="406">
        <v>2025</v>
      </c>
      <c r="H18" s="406">
        <v>2026</v>
      </c>
      <c r="I18" s="1178" t="s">
        <v>522</v>
      </c>
      <c r="J18" s="809"/>
      <c r="K18" s="809"/>
      <c r="L18" s="809"/>
      <c r="M18" s="810"/>
      <c r="N18" s="394"/>
      <c r="O18" s="394"/>
      <c r="P18" s="394"/>
      <c r="Q18" s="392"/>
      <c r="R18" s="392"/>
      <c r="S18" s="392"/>
      <c r="T18" s="392"/>
      <c r="U18" s="392"/>
      <c r="V18" s="392"/>
      <c r="W18" s="392"/>
      <c r="X18" s="392"/>
      <c r="Y18" s="392"/>
      <c r="Z18" s="394"/>
      <c r="AA18" s="394"/>
      <c r="AB18" s="394"/>
      <c r="AC18" s="394"/>
      <c r="AD18" s="394"/>
    </row>
    <row r="19" spans="1:30" ht="20.25" customHeight="1">
      <c r="A19" s="772"/>
      <c r="B19" s="770"/>
      <c r="C19" s="814"/>
      <c r="D19" s="418" t="s">
        <v>45</v>
      </c>
      <c r="E19" s="419" t="s">
        <v>29</v>
      </c>
      <c r="F19" s="419" t="s">
        <v>29</v>
      </c>
      <c r="G19" s="419"/>
      <c r="H19" s="420"/>
      <c r="I19" s="821"/>
      <c r="J19" s="770"/>
      <c r="K19" s="770"/>
      <c r="L19" s="770"/>
      <c r="M19" s="814"/>
      <c r="N19" s="392"/>
      <c r="O19" s="392"/>
      <c r="P19" s="392"/>
      <c r="Q19" s="392"/>
      <c r="R19" s="392"/>
      <c r="S19" s="392"/>
      <c r="T19" s="392"/>
      <c r="U19" s="392"/>
      <c r="V19" s="392"/>
      <c r="W19" s="392"/>
      <c r="X19" s="392"/>
      <c r="Y19" s="421"/>
      <c r="Z19" s="392"/>
      <c r="AA19" s="392"/>
      <c r="AB19" s="392"/>
      <c r="AC19" s="392"/>
      <c r="AD19" s="392"/>
    </row>
    <row r="20" spans="1:30" ht="18.75" customHeight="1">
      <c r="A20" s="772"/>
      <c r="B20" s="770"/>
      <c r="C20" s="814"/>
      <c r="D20" s="1237"/>
      <c r="E20" s="809"/>
      <c r="F20" s="809"/>
      <c r="G20" s="809"/>
      <c r="H20" s="866"/>
      <c r="I20" s="821"/>
      <c r="J20" s="770"/>
      <c r="K20" s="770"/>
      <c r="L20" s="770"/>
      <c r="M20" s="814"/>
      <c r="N20" s="392"/>
      <c r="O20" s="392"/>
      <c r="P20" s="392"/>
      <c r="Q20" s="392"/>
      <c r="R20" s="392"/>
      <c r="S20" s="392"/>
      <c r="T20" s="392"/>
      <c r="U20" s="392"/>
      <c r="V20" s="392"/>
      <c r="W20" s="392"/>
      <c r="X20" s="392"/>
      <c r="Y20" s="392"/>
      <c r="Z20" s="392"/>
      <c r="AA20" s="392"/>
      <c r="AB20" s="392"/>
      <c r="AC20" s="392"/>
      <c r="AD20" s="392"/>
    </row>
    <row r="21" spans="1:30" ht="14.25" customHeight="1">
      <c r="A21" s="772"/>
      <c r="B21" s="770"/>
      <c r="C21" s="814"/>
      <c r="D21" s="821"/>
      <c r="E21" s="770"/>
      <c r="F21" s="770"/>
      <c r="G21" s="770"/>
      <c r="H21" s="903"/>
      <c r="I21" s="821"/>
      <c r="J21" s="770"/>
      <c r="K21" s="770"/>
      <c r="L21" s="770"/>
      <c r="M21" s="814"/>
      <c r="N21" s="392"/>
      <c r="O21" s="392"/>
      <c r="P21" s="392"/>
      <c r="Q21" s="392"/>
      <c r="R21" s="392"/>
      <c r="S21" s="392"/>
      <c r="T21" s="392"/>
      <c r="U21" s="392"/>
      <c r="V21" s="392"/>
      <c r="W21" s="392"/>
      <c r="X21" s="392"/>
      <c r="Y21" s="392"/>
      <c r="Z21" s="392"/>
      <c r="AA21" s="392"/>
      <c r="AB21" s="392"/>
      <c r="AC21" s="392"/>
      <c r="AD21" s="392"/>
    </row>
    <row r="22" spans="1:30" ht="15" customHeight="1">
      <c r="A22" s="815"/>
      <c r="B22" s="816"/>
      <c r="C22" s="817"/>
      <c r="D22" s="822"/>
      <c r="E22" s="816"/>
      <c r="F22" s="816"/>
      <c r="G22" s="816"/>
      <c r="H22" s="904"/>
      <c r="I22" s="836"/>
      <c r="J22" s="774"/>
      <c r="K22" s="774"/>
      <c r="L22" s="774"/>
      <c r="M22" s="811"/>
      <c r="N22" s="392"/>
      <c r="O22" s="392"/>
      <c r="P22" s="392"/>
      <c r="Q22" s="392"/>
      <c r="R22" s="392"/>
      <c r="S22" s="392"/>
      <c r="T22" s="392"/>
      <c r="U22" s="392"/>
      <c r="V22" s="392"/>
      <c r="W22" s="392"/>
      <c r="X22" s="392"/>
      <c r="Y22" s="392"/>
      <c r="Z22" s="392"/>
      <c r="AA22" s="392"/>
      <c r="AB22" s="392"/>
      <c r="AC22" s="392"/>
      <c r="AD22" s="392"/>
    </row>
    <row r="23" spans="1:30" ht="9" customHeight="1">
      <c r="A23" s="1238" t="s">
        <v>532</v>
      </c>
      <c r="B23" s="794"/>
      <c r="C23" s="794"/>
      <c r="D23" s="794"/>
      <c r="E23" s="794"/>
      <c r="F23" s="794"/>
      <c r="G23" s="794"/>
      <c r="H23" s="794"/>
      <c r="I23" s="794"/>
      <c r="J23" s="794"/>
      <c r="K23" s="794"/>
      <c r="L23" s="794"/>
      <c r="M23" s="795"/>
      <c r="N23" s="392"/>
      <c r="O23" s="392"/>
      <c r="P23" s="392"/>
      <c r="Q23" s="392"/>
      <c r="R23" s="392"/>
      <c r="S23" s="392"/>
      <c r="T23" s="392"/>
      <c r="U23" s="392"/>
      <c r="V23" s="392"/>
      <c r="W23" s="392"/>
      <c r="X23" s="392"/>
      <c r="Y23" s="392"/>
      <c r="Z23" s="392"/>
      <c r="AA23" s="392"/>
      <c r="AB23" s="392"/>
      <c r="AC23" s="392"/>
      <c r="AD23" s="392"/>
    </row>
    <row r="24" spans="1:30" ht="36" customHeight="1">
      <c r="A24" s="1239" t="s">
        <v>46</v>
      </c>
      <c r="B24" s="794"/>
      <c r="C24" s="794"/>
      <c r="D24" s="794"/>
      <c r="E24" s="794"/>
      <c r="F24" s="794"/>
      <c r="G24" s="794"/>
      <c r="H24" s="794"/>
      <c r="I24" s="794"/>
      <c r="J24" s="794"/>
      <c r="K24" s="794"/>
      <c r="L24" s="794"/>
      <c r="M24" s="795"/>
      <c r="N24" s="392"/>
      <c r="O24" s="392"/>
      <c r="P24" s="392"/>
      <c r="Q24" s="392"/>
      <c r="R24" s="392"/>
      <c r="S24" s="392"/>
      <c r="T24" s="392"/>
      <c r="U24" s="392"/>
      <c r="V24" s="392"/>
      <c r="W24" s="392"/>
      <c r="X24" s="392"/>
      <c r="Y24" s="392"/>
      <c r="Z24" s="392"/>
      <c r="AA24" s="392"/>
      <c r="AB24" s="392"/>
      <c r="AC24" s="392"/>
      <c r="AD24" s="392"/>
    </row>
    <row r="25" spans="1:30" ht="33" customHeight="1">
      <c r="A25" s="872" t="s">
        <v>523</v>
      </c>
      <c r="B25" s="784"/>
      <c r="C25" s="784"/>
      <c r="D25" s="784"/>
      <c r="E25" s="784"/>
      <c r="F25" s="784"/>
      <c r="G25" s="784"/>
      <c r="H25" s="784"/>
      <c r="I25" s="784"/>
      <c r="J25" s="784"/>
      <c r="K25" s="784"/>
      <c r="L25" s="784"/>
      <c r="M25" s="787"/>
      <c r="N25" s="392"/>
      <c r="O25" s="392"/>
      <c r="P25" s="392"/>
      <c r="Q25" s="392"/>
      <c r="R25" s="392"/>
      <c r="S25" s="392"/>
      <c r="T25" s="392"/>
      <c r="U25" s="392"/>
      <c r="V25" s="392"/>
      <c r="W25" s="392"/>
      <c r="X25" s="392"/>
      <c r="Y25" s="392"/>
      <c r="Z25" s="392"/>
      <c r="AA25" s="392"/>
      <c r="AB25" s="392"/>
      <c r="AC25" s="392"/>
      <c r="AD25" s="392"/>
    </row>
    <row r="26" spans="1:30" ht="69.75" customHeight="1">
      <c r="A26" s="1256" t="s">
        <v>48</v>
      </c>
      <c r="B26" s="777"/>
      <c r="C26" s="797"/>
      <c r="D26" s="984" t="s">
        <v>533</v>
      </c>
      <c r="E26" s="777"/>
      <c r="F26" s="777"/>
      <c r="G26" s="777"/>
      <c r="H26" s="777"/>
      <c r="I26" s="777"/>
      <c r="J26" s="777"/>
      <c r="K26" s="777"/>
      <c r="L26" s="777"/>
      <c r="M26" s="778"/>
      <c r="N26" s="392"/>
      <c r="O26" s="392"/>
      <c r="P26" s="392"/>
      <c r="Q26" s="392"/>
      <c r="R26" s="392"/>
      <c r="S26" s="392"/>
      <c r="T26" s="392"/>
      <c r="U26" s="392"/>
      <c r="V26" s="392"/>
      <c r="W26" s="392"/>
      <c r="X26" s="392"/>
      <c r="Y26" s="392"/>
      <c r="Z26" s="392"/>
      <c r="AA26" s="392"/>
      <c r="AB26" s="392"/>
      <c r="AC26" s="392"/>
      <c r="AD26" s="392"/>
    </row>
    <row r="27" spans="1:30" ht="48" customHeight="1">
      <c r="A27" s="1256" t="s">
        <v>50</v>
      </c>
      <c r="B27" s="777"/>
      <c r="C27" s="797"/>
      <c r="D27" s="824" t="s">
        <v>51</v>
      </c>
      <c r="E27" s="809"/>
      <c r="F27" s="809"/>
      <c r="G27" s="809"/>
      <c r="H27" s="809"/>
      <c r="I27" s="809"/>
      <c r="J27" s="810"/>
      <c r="K27" s="422" t="s">
        <v>52</v>
      </c>
      <c r="L27" s="824" t="s">
        <v>51</v>
      </c>
      <c r="M27" s="820"/>
      <c r="N27" s="394"/>
      <c r="O27" s="394"/>
      <c r="P27" s="394"/>
      <c r="Q27" s="394"/>
      <c r="R27" s="394"/>
      <c r="S27" s="394"/>
      <c r="T27" s="394"/>
      <c r="U27" s="394"/>
      <c r="V27" s="394"/>
      <c r="W27" s="394"/>
      <c r="X27" s="394"/>
      <c r="Y27" s="394"/>
      <c r="Z27" s="394"/>
      <c r="AA27" s="394"/>
      <c r="AB27" s="394"/>
      <c r="AC27" s="394"/>
      <c r="AD27" s="394"/>
    </row>
    <row r="28" spans="1:30" ht="33.75" customHeight="1">
      <c r="A28" s="1259" t="s">
        <v>53</v>
      </c>
      <c r="B28" s="847"/>
      <c r="C28" s="848"/>
      <c r="D28" s="849" t="s">
        <v>54</v>
      </c>
      <c r="E28" s="777"/>
      <c r="F28" s="797"/>
      <c r="G28" s="849" t="s">
        <v>55</v>
      </c>
      <c r="H28" s="777"/>
      <c r="I28" s="777"/>
      <c r="J28" s="777"/>
      <c r="K28" s="797"/>
      <c r="L28" s="849" t="s">
        <v>56</v>
      </c>
      <c r="M28" s="778"/>
      <c r="N28" s="394"/>
      <c r="O28" s="394"/>
      <c r="P28" s="394"/>
      <c r="Q28" s="394"/>
      <c r="R28" s="394"/>
      <c r="S28" s="394"/>
      <c r="T28" s="394"/>
      <c r="U28" s="394"/>
      <c r="V28" s="394"/>
      <c r="W28" s="394"/>
      <c r="X28" s="394"/>
      <c r="Y28" s="394"/>
      <c r="Z28" s="394"/>
      <c r="AA28" s="394"/>
      <c r="AB28" s="394"/>
      <c r="AC28" s="394"/>
      <c r="AD28" s="394"/>
    </row>
    <row r="29" spans="1:30" ht="33.75" customHeight="1">
      <c r="A29" s="815"/>
      <c r="B29" s="816"/>
      <c r="C29" s="817"/>
      <c r="D29" s="1260" t="s">
        <v>510</v>
      </c>
      <c r="E29" s="777"/>
      <c r="F29" s="797"/>
      <c r="G29" s="1261" t="s">
        <v>511</v>
      </c>
      <c r="H29" s="777"/>
      <c r="I29" s="777"/>
      <c r="J29" s="777"/>
      <c r="K29" s="797"/>
      <c r="L29" s="1262" t="s">
        <v>512</v>
      </c>
      <c r="M29" s="797"/>
      <c r="N29" s="392"/>
      <c r="O29" s="392"/>
      <c r="P29" s="392"/>
      <c r="Q29" s="392"/>
      <c r="R29" s="392"/>
      <c r="S29" s="392"/>
      <c r="T29" s="392"/>
      <c r="U29" s="392"/>
      <c r="V29" s="392"/>
      <c r="W29" s="392"/>
      <c r="X29" s="392"/>
      <c r="Y29" s="392"/>
      <c r="Z29" s="392"/>
      <c r="AA29" s="392"/>
      <c r="AB29" s="392"/>
      <c r="AC29" s="392"/>
      <c r="AD29" s="392"/>
    </row>
    <row r="30" spans="1:30" ht="15" customHeight="1">
      <c r="A30" s="391"/>
      <c r="B30" s="394"/>
      <c r="C30" s="394"/>
      <c r="D30" s="394"/>
      <c r="E30" s="394"/>
      <c r="F30" s="394"/>
      <c r="G30" s="394"/>
      <c r="H30" s="394"/>
      <c r="I30" s="394"/>
      <c r="J30" s="394"/>
      <c r="K30" s="394"/>
      <c r="L30" s="394"/>
      <c r="M30" s="423"/>
      <c r="N30" s="392"/>
      <c r="O30" s="392"/>
      <c r="P30" s="392"/>
      <c r="Q30" s="392"/>
      <c r="R30" s="392"/>
      <c r="S30" s="392"/>
      <c r="T30" s="392"/>
      <c r="U30" s="392"/>
      <c r="V30" s="392"/>
      <c r="W30" s="392"/>
      <c r="X30" s="392"/>
      <c r="Y30" s="392"/>
      <c r="Z30" s="392"/>
      <c r="AA30" s="392"/>
      <c r="AB30" s="392"/>
      <c r="AC30" s="392"/>
      <c r="AD30" s="392"/>
    </row>
    <row r="31" spans="1:30" ht="25.5" customHeight="1">
      <c r="A31" s="1256" t="s">
        <v>60</v>
      </c>
      <c r="B31" s="777"/>
      <c r="C31" s="777"/>
      <c r="D31" s="777"/>
      <c r="E31" s="777"/>
      <c r="F31" s="777"/>
      <c r="G31" s="777"/>
      <c r="H31" s="777"/>
      <c r="I31" s="777"/>
      <c r="J31" s="777"/>
      <c r="K31" s="777"/>
      <c r="L31" s="777"/>
      <c r="M31" s="778"/>
      <c r="N31" s="394"/>
      <c r="O31" s="394"/>
      <c r="P31" s="394"/>
      <c r="Q31" s="394"/>
      <c r="R31" s="394"/>
      <c r="S31" s="394"/>
      <c r="T31" s="394"/>
      <c r="U31" s="394"/>
      <c r="V31" s="394"/>
      <c r="W31" s="394"/>
      <c r="X31" s="394"/>
      <c r="Y31" s="394"/>
      <c r="Z31" s="394"/>
      <c r="AA31" s="394"/>
      <c r="AB31" s="394"/>
      <c r="AC31" s="394"/>
      <c r="AD31" s="394"/>
    </row>
    <row r="32" spans="1:30" ht="22.5" customHeight="1">
      <c r="A32" s="1256" t="s">
        <v>61</v>
      </c>
      <c r="B32" s="777"/>
      <c r="C32" s="777"/>
      <c r="D32" s="777"/>
      <c r="E32" s="777"/>
      <c r="F32" s="797"/>
      <c r="G32" s="1264" t="s">
        <v>62</v>
      </c>
      <c r="H32" s="809"/>
      <c r="I32" s="809"/>
      <c r="J32" s="809"/>
      <c r="K32" s="809"/>
      <c r="L32" s="809"/>
      <c r="M32" s="820"/>
      <c r="N32" s="392"/>
      <c r="O32" s="392"/>
      <c r="P32" s="392"/>
      <c r="Q32" s="392"/>
      <c r="R32" s="392"/>
      <c r="S32" s="392"/>
      <c r="T32" s="392"/>
      <c r="U32" s="392"/>
      <c r="V32" s="392"/>
      <c r="W32" s="392"/>
      <c r="X32" s="392"/>
      <c r="Y32" s="392"/>
      <c r="Z32" s="392"/>
      <c r="AA32" s="392"/>
      <c r="AB32" s="392"/>
      <c r="AC32" s="392"/>
      <c r="AD32" s="392"/>
    </row>
    <row r="33" spans="1:30" ht="94.5" customHeight="1">
      <c r="A33" s="68" t="s">
        <v>121</v>
      </c>
      <c r="B33" s="151" t="s">
        <v>122</v>
      </c>
      <c r="C33" s="70" t="s">
        <v>534</v>
      </c>
      <c r="D33" s="70" t="s">
        <v>535</v>
      </c>
      <c r="E33" s="70" t="s">
        <v>67</v>
      </c>
      <c r="F33" s="424" t="s">
        <v>68</v>
      </c>
      <c r="G33" s="827"/>
      <c r="H33" s="774"/>
      <c r="I33" s="774"/>
      <c r="J33" s="774"/>
      <c r="K33" s="774"/>
      <c r="L33" s="774"/>
      <c r="M33" s="775"/>
      <c r="N33" s="421"/>
      <c r="O33" s="421"/>
      <c r="P33" s="421"/>
      <c r="Q33" s="421"/>
      <c r="R33" s="421"/>
      <c r="S33" s="421"/>
      <c r="T33" s="421"/>
      <c r="U33" s="421"/>
      <c r="V33" s="421"/>
      <c r="W33" s="421"/>
      <c r="X33" s="421"/>
      <c r="Y33" s="421"/>
      <c r="Z33" s="421"/>
      <c r="AA33" s="421"/>
      <c r="AB33" s="421"/>
      <c r="AC33" s="421"/>
      <c r="AD33" s="421"/>
    </row>
    <row r="34" spans="1:30" ht="42" customHeight="1">
      <c r="A34" s="425" t="s">
        <v>227</v>
      </c>
      <c r="B34" s="426">
        <v>0.9</v>
      </c>
      <c r="C34" s="427">
        <v>12</v>
      </c>
      <c r="D34" s="427">
        <v>12</v>
      </c>
      <c r="E34" s="427"/>
      <c r="F34" s="428">
        <f t="shared" ref="F34:F37" si="0">C34/D34</f>
        <v>1</v>
      </c>
      <c r="G34" s="1265"/>
      <c r="H34" s="809"/>
      <c r="I34" s="809"/>
      <c r="J34" s="809"/>
      <c r="K34" s="809"/>
      <c r="L34" s="809"/>
      <c r="M34" s="820"/>
      <c r="N34" s="392"/>
      <c r="O34" s="392"/>
      <c r="P34" s="392"/>
      <c r="Q34" s="392"/>
      <c r="R34" s="392"/>
      <c r="S34" s="392"/>
      <c r="T34" s="392"/>
      <c r="U34" s="392"/>
      <c r="V34" s="392"/>
      <c r="W34" s="392"/>
      <c r="X34" s="392"/>
      <c r="Y34" s="392"/>
      <c r="Z34" s="392"/>
      <c r="AA34" s="392"/>
      <c r="AB34" s="392"/>
      <c r="AC34" s="392"/>
      <c r="AD34" s="429"/>
    </row>
    <row r="35" spans="1:30" ht="31.5" customHeight="1">
      <c r="A35" s="425" t="s">
        <v>183</v>
      </c>
      <c r="B35" s="426">
        <v>0.9</v>
      </c>
      <c r="C35" s="427">
        <v>14</v>
      </c>
      <c r="D35" s="427">
        <v>14</v>
      </c>
      <c r="E35" s="427"/>
      <c r="F35" s="428">
        <f t="shared" si="0"/>
        <v>1</v>
      </c>
      <c r="G35" s="770"/>
      <c r="H35" s="770"/>
      <c r="I35" s="770"/>
      <c r="J35" s="770"/>
      <c r="K35" s="770"/>
      <c r="L35" s="770"/>
      <c r="M35" s="771"/>
      <c r="N35" s="392"/>
      <c r="O35" s="392"/>
      <c r="P35" s="392"/>
      <c r="Q35" s="430"/>
      <c r="R35" s="430"/>
      <c r="S35" s="392"/>
      <c r="T35" s="392"/>
      <c r="U35" s="392"/>
      <c r="V35" s="392"/>
      <c r="W35" s="392"/>
      <c r="X35" s="392"/>
      <c r="Y35" s="392"/>
      <c r="Z35" s="392"/>
      <c r="AA35" s="392"/>
      <c r="AB35" s="392"/>
      <c r="AC35" s="392"/>
      <c r="AD35" s="392"/>
    </row>
    <row r="36" spans="1:30" ht="40.5" customHeight="1">
      <c r="A36" s="431" t="s">
        <v>184</v>
      </c>
      <c r="B36" s="426">
        <v>0.9</v>
      </c>
      <c r="C36" s="427"/>
      <c r="D36" s="427"/>
      <c r="E36" s="427"/>
      <c r="F36" s="428" t="e">
        <f t="shared" si="0"/>
        <v>#DIV/0!</v>
      </c>
      <c r="G36" s="770"/>
      <c r="H36" s="770"/>
      <c r="I36" s="770"/>
      <c r="J36" s="770"/>
      <c r="K36" s="770"/>
      <c r="L36" s="770"/>
      <c r="M36" s="771"/>
      <c r="N36" s="392"/>
      <c r="O36" s="392"/>
      <c r="P36" s="392"/>
      <c r="Q36" s="430"/>
      <c r="R36" s="430"/>
      <c r="S36" s="392"/>
      <c r="T36" s="392"/>
      <c r="U36" s="392"/>
      <c r="V36" s="392"/>
      <c r="W36" s="392"/>
      <c r="X36" s="392"/>
      <c r="Y36" s="392"/>
      <c r="Z36" s="392"/>
      <c r="AA36" s="392"/>
      <c r="AB36" s="392"/>
      <c r="AC36" s="392"/>
      <c r="AD36" s="392"/>
    </row>
    <row r="37" spans="1:30" ht="40.5" customHeight="1">
      <c r="A37" s="431" t="s">
        <v>185</v>
      </c>
      <c r="B37" s="426">
        <v>0.9</v>
      </c>
      <c r="C37" s="427"/>
      <c r="D37" s="427"/>
      <c r="E37" s="427"/>
      <c r="F37" s="428" t="e">
        <f t="shared" si="0"/>
        <v>#DIV/0!</v>
      </c>
      <c r="G37" s="770"/>
      <c r="H37" s="770"/>
      <c r="I37" s="770"/>
      <c r="J37" s="770"/>
      <c r="K37" s="770"/>
      <c r="L37" s="770"/>
      <c r="M37" s="771"/>
      <c r="N37" s="392"/>
      <c r="O37" s="392"/>
      <c r="P37" s="392"/>
      <c r="Q37" s="392"/>
      <c r="R37" s="392"/>
      <c r="S37" s="392"/>
      <c r="T37" s="392"/>
      <c r="U37" s="392"/>
      <c r="V37" s="392"/>
      <c r="W37" s="392"/>
      <c r="X37" s="392"/>
      <c r="Y37" s="392"/>
      <c r="Z37" s="392"/>
      <c r="AA37" s="392"/>
      <c r="AB37" s="392"/>
      <c r="AC37" s="392"/>
      <c r="AD37" s="392"/>
    </row>
    <row r="38" spans="1:30" ht="62.25" customHeight="1">
      <c r="A38" s="425" t="s">
        <v>73</v>
      </c>
      <c r="B38" s="426">
        <v>0.9</v>
      </c>
      <c r="C38" s="432"/>
      <c r="D38" s="432"/>
      <c r="E38" s="427"/>
      <c r="F38" s="428" t="e">
        <f>AVERAGE(F34:F37)</f>
        <v>#DIV/0!</v>
      </c>
      <c r="G38" s="770"/>
      <c r="H38" s="770"/>
      <c r="I38" s="770"/>
      <c r="J38" s="770"/>
      <c r="K38" s="770"/>
      <c r="L38" s="770"/>
      <c r="M38" s="771"/>
      <c r="N38" s="392"/>
      <c r="O38" s="392"/>
      <c r="P38" s="392"/>
      <c r="Q38" s="392"/>
      <c r="R38" s="392"/>
      <c r="S38" s="392"/>
      <c r="T38" s="392"/>
      <c r="U38" s="392"/>
      <c r="V38" s="392"/>
      <c r="W38" s="392"/>
      <c r="X38" s="392"/>
      <c r="Y38" s="392"/>
      <c r="Z38" s="392"/>
      <c r="AA38" s="392"/>
      <c r="AB38" s="392"/>
      <c r="AC38" s="392"/>
      <c r="AD38" s="392"/>
    </row>
    <row r="39" spans="1:30" ht="9" customHeight="1">
      <c r="A39" s="433"/>
      <c r="B39" s="392"/>
      <c r="C39" s="392"/>
      <c r="D39" s="392"/>
      <c r="E39" s="392"/>
      <c r="F39" s="392"/>
      <c r="G39" s="774"/>
      <c r="H39" s="774"/>
      <c r="I39" s="774"/>
      <c r="J39" s="774"/>
      <c r="K39" s="774"/>
      <c r="L39" s="774"/>
      <c r="M39" s="775"/>
      <c r="N39" s="392"/>
      <c r="O39" s="392"/>
      <c r="P39" s="392"/>
      <c r="Q39" s="392"/>
      <c r="R39" s="392"/>
      <c r="S39" s="392"/>
      <c r="T39" s="392"/>
      <c r="U39" s="392"/>
      <c r="V39" s="392"/>
      <c r="W39" s="392"/>
      <c r="X39" s="392"/>
      <c r="Y39" s="392"/>
      <c r="Z39" s="392"/>
      <c r="AA39" s="392"/>
      <c r="AB39" s="392"/>
      <c r="AC39" s="392"/>
      <c r="AD39" s="392"/>
    </row>
    <row r="40" spans="1:30" ht="36" customHeight="1">
      <c r="A40" s="1256" t="s">
        <v>74</v>
      </c>
      <c r="B40" s="777"/>
      <c r="C40" s="777"/>
      <c r="D40" s="777"/>
      <c r="E40" s="777"/>
      <c r="F40" s="777"/>
      <c r="G40" s="777"/>
      <c r="H40" s="777"/>
      <c r="I40" s="777"/>
      <c r="J40" s="777"/>
      <c r="K40" s="777"/>
      <c r="L40" s="777"/>
      <c r="M40" s="778"/>
      <c r="N40" s="392"/>
      <c r="O40" s="392"/>
      <c r="P40" s="392"/>
      <c r="Q40" s="392"/>
      <c r="R40" s="392"/>
      <c r="S40" s="392"/>
      <c r="T40" s="392"/>
      <c r="U40" s="392"/>
      <c r="V40" s="392"/>
      <c r="W40" s="392"/>
      <c r="X40" s="392"/>
      <c r="Y40" s="392"/>
      <c r="Z40" s="392"/>
      <c r="AA40" s="392"/>
      <c r="AB40" s="392"/>
      <c r="AC40" s="392"/>
      <c r="AD40" s="392"/>
    </row>
    <row r="41" spans="1:30" ht="409.5" customHeight="1">
      <c r="A41" s="856" t="s">
        <v>536</v>
      </c>
      <c r="B41" s="809"/>
      <c r="C41" s="809"/>
      <c r="D41" s="809"/>
      <c r="E41" s="809"/>
      <c r="F41" s="809"/>
      <c r="G41" s="809"/>
      <c r="H41" s="809"/>
      <c r="I41" s="809"/>
      <c r="J41" s="809"/>
      <c r="K41" s="809"/>
      <c r="L41" s="809"/>
      <c r="M41" s="820"/>
      <c r="N41" s="392"/>
      <c r="O41" s="392"/>
      <c r="P41" s="392"/>
      <c r="Q41" s="392"/>
      <c r="R41" s="392"/>
      <c r="S41" s="392"/>
      <c r="T41" s="392"/>
      <c r="U41" s="392"/>
      <c r="V41" s="392"/>
      <c r="W41" s="392"/>
      <c r="X41" s="392"/>
      <c r="Y41" s="392"/>
      <c r="Z41" s="392"/>
      <c r="AA41" s="392"/>
      <c r="AB41" s="392"/>
      <c r="AC41" s="392"/>
      <c r="AD41" s="392"/>
    </row>
    <row r="42" spans="1:30" ht="31.5" customHeight="1">
      <c r="A42" s="1266" t="s">
        <v>76</v>
      </c>
      <c r="B42" s="809"/>
      <c r="C42" s="810"/>
      <c r="D42" s="890" t="s">
        <v>77</v>
      </c>
      <c r="E42" s="809"/>
      <c r="F42" s="810"/>
      <c r="G42" s="853" t="s">
        <v>78</v>
      </c>
      <c r="H42" s="809"/>
      <c r="I42" s="809"/>
      <c r="J42" s="810"/>
      <c r="K42" s="857" t="s">
        <v>79</v>
      </c>
      <c r="L42" s="891" t="s">
        <v>537</v>
      </c>
      <c r="M42" s="820"/>
      <c r="N42" s="53"/>
      <c r="O42" s="434"/>
      <c r="P42" s="434"/>
      <c r="Q42" s="434"/>
      <c r="R42" s="434"/>
      <c r="S42" s="434"/>
      <c r="T42" s="434"/>
      <c r="U42" s="434"/>
      <c r="V42" s="434"/>
      <c r="W42" s="434"/>
      <c r="X42" s="434"/>
      <c r="Y42" s="434"/>
      <c r="Z42" s="434"/>
      <c r="AA42" s="434"/>
      <c r="AB42" s="434"/>
      <c r="AC42" s="434"/>
      <c r="AD42" s="434"/>
    </row>
    <row r="43" spans="1:30" ht="31.5" customHeight="1">
      <c r="A43" s="773"/>
      <c r="B43" s="774"/>
      <c r="C43" s="811"/>
      <c r="D43" s="836"/>
      <c r="E43" s="774"/>
      <c r="F43" s="811"/>
      <c r="G43" s="836"/>
      <c r="H43" s="774"/>
      <c r="I43" s="774"/>
      <c r="J43" s="811"/>
      <c r="K43" s="858"/>
      <c r="L43" s="884"/>
      <c r="M43" s="1034"/>
      <c r="N43" s="53"/>
      <c r="O43" s="434"/>
      <c r="P43" s="434"/>
      <c r="Q43" s="434"/>
      <c r="R43" s="434"/>
      <c r="S43" s="434"/>
      <c r="T43" s="434"/>
      <c r="U43" s="434"/>
      <c r="V43" s="434"/>
      <c r="W43" s="434"/>
      <c r="X43" s="434"/>
      <c r="Y43" s="434"/>
      <c r="Z43" s="434"/>
      <c r="AA43" s="434"/>
      <c r="AB43" s="434"/>
      <c r="AC43" s="434"/>
      <c r="AD43" s="434"/>
    </row>
    <row r="44" spans="1:30" ht="57" customHeight="1">
      <c r="A44" s="1267" t="s">
        <v>81</v>
      </c>
      <c r="B44" s="777"/>
      <c r="C44" s="802"/>
      <c r="D44" s="805" t="s">
        <v>538</v>
      </c>
      <c r="E44" s="777"/>
      <c r="F44" s="777"/>
      <c r="G44" s="777"/>
      <c r="H44" s="777"/>
      <c r="I44" s="777"/>
      <c r="J44" s="797"/>
      <c r="K44" s="151" t="s">
        <v>83</v>
      </c>
      <c r="L44" s="1268" t="s">
        <v>539</v>
      </c>
      <c r="M44" s="795"/>
      <c r="N44" s="53"/>
      <c r="O44" s="434"/>
      <c r="P44" s="434"/>
      <c r="Q44" s="434"/>
      <c r="R44" s="434"/>
      <c r="S44" s="434"/>
      <c r="T44" s="434"/>
      <c r="U44" s="434"/>
      <c r="V44" s="434"/>
      <c r="W44" s="434"/>
      <c r="X44" s="434"/>
      <c r="Y44" s="434"/>
      <c r="Z44" s="434"/>
      <c r="AA44" s="434"/>
      <c r="AB44" s="434"/>
      <c r="AC44" s="434"/>
      <c r="AD44" s="434"/>
    </row>
    <row r="45" spans="1:30" ht="57.75" customHeight="1">
      <c r="A45" s="1263" t="s">
        <v>85</v>
      </c>
      <c r="B45" s="766"/>
      <c r="C45" s="877"/>
      <c r="D45" s="768" t="s">
        <v>329</v>
      </c>
      <c r="E45" s="766"/>
      <c r="F45" s="766"/>
      <c r="G45" s="766"/>
      <c r="H45" s="766"/>
      <c r="I45" s="766"/>
      <c r="J45" s="789"/>
      <c r="K45" s="435" t="s">
        <v>86</v>
      </c>
      <c r="L45" s="1269">
        <v>45919</v>
      </c>
      <c r="M45" s="767"/>
      <c r="N45" s="394"/>
      <c r="O45" s="394"/>
      <c r="P45" s="394"/>
      <c r="Q45" s="394"/>
      <c r="R45" s="394"/>
      <c r="S45" s="394"/>
      <c r="T45" s="394"/>
      <c r="U45" s="394"/>
      <c r="V45" s="394"/>
      <c r="W45" s="394"/>
      <c r="X45" s="394"/>
      <c r="Y45" s="394"/>
      <c r="Z45" s="394"/>
      <c r="AA45" s="394"/>
      <c r="AB45" s="394"/>
      <c r="AC45" s="394"/>
      <c r="AD45" s="394"/>
    </row>
    <row r="46" spans="1:30" ht="30.75" customHeight="1">
      <c r="A46" s="779" t="s">
        <v>191</v>
      </c>
      <c r="B46" s="766"/>
      <c r="C46" s="766"/>
      <c r="D46" s="766"/>
      <c r="E46" s="766"/>
      <c r="F46" s="766"/>
      <c r="G46" s="766"/>
      <c r="H46" s="766"/>
      <c r="I46" s="766"/>
      <c r="J46" s="766"/>
      <c r="K46" s="766"/>
      <c r="L46" s="766"/>
      <c r="M46" s="767"/>
      <c r="N46" s="392"/>
      <c r="O46" s="392"/>
      <c r="P46" s="392"/>
      <c r="Q46" s="392"/>
      <c r="R46" s="392"/>
      <c r="S46" s="392"/>
      <c r="T46" s="392"/>
      <c r="U46" s="392"/>
      <c r="V46" s="392"/>
      <c r="W46" s="392"/>
      <c r="X46" s="392"/>
      <c r="Y46" s="392"/>
      <c r="Z46" s="392"/>
      <c r="AA46" s="392"/>
      <c r="AB46" s="392"/>
      <c r="AC46" s="392"/>
      <c r="AD46" s="392"/>
    </row>
    <row r="47" spans="1:30" ht="15.75" customHeight="1">
      <c r="A47" s="863" t="s">
        <v>88</v>
      </c>
      <c r="B47" s="777"/>
      <c r="C47" s="777"/>
      <c r="D47" s="777"/>
      <c r="E47" s="777"/>
      <c r="F47" s="777"/>
      <c r="G47" s="777"/>
      <c r="H47" s="777"/>
      <c r="I47" s="777"/>
      <c r="J47" s="777"/>
      <c r="K47" s="777"/>
      <c r="L47" s="777"/>
      <c r="M47" s="778"/>
      <c r="N47" s="392"/>
      <c r="O47" s="392"/>
      <c r="P47" s="392"/>
      <c r="Q47" s="392"/>
      <c r="R47" s="392"/>
      <c r="S47" s="392"/>
      <c r="T47" s="392"/>
      <c r="U47" s="392"/>
      <c r="V47" s="392"/>
      <c r="W47" s="392"/>
      <c r="X47" s="392"/>
      <c r="Y47" s="392"/>
      <c r="Z47" s="392"/>
      <c r="AA47" s="392"/>
      <c r="AB47" s="392"/>
      <c r="AC47" s="392"/>
      <c r="AD47" s="392"/>
    </row>
    <row r="48" spans="1:30" ht="48" customHeight="1">
      <c r="A48" s="860" t="s">
        <v>89</v>
      </c>
      <c r="B48" s="777"/>
      <c r="C48" s="797"/>
      <c r="D48" s="861" t="s">
        <v>90</v>
      </c>
      <c r="E48" s="777"/>
      <c r="F48" s="797"/>
      <c r="G48" s="861" t="s">
        <v>91</v>
      </c>
      <c r="H48" s="777"/>
      <c r="I48" s="777"/>
      <c r="J48" s="797"/>
      <c r="K48" s="57" t="s">
        <v>192</v>
      </c>
      <c r="L48" s="861" t="s">
        <v>91</v>
      </c>
      <c r="M48" s="778"/>
      <c r="N48" s="392"/>
      <c r="O48" s="392"/>
      <c r="P48" s="392"/>
      <c r="Q48" s="392"/>
      <c r="R48" s="392"/>
      <c r="S48" s="392"/>
      <c r="T48" s="392"/>
      <c r="U48" s="392"/>
      <c r="V48" s="392"/>
      <c r="W48" s="392"/>
      <c r="X48" s="392"/>
      <c r="Y48" s="392"/>
      <c r="Z48" s="392"/>
      <c r="AA48" s="392"/>
      <c r="AB48" s="392"/>
      <c r="AC48" s="392"/>
      <c r="AD48" s="392"/>
    </row>
    <row r="49" spans="1:30" ht="78" customHeight="1">
      <c r="A49" s="961" t="s">
        <v>93</v>
      </c>
      <c r="B49" s="777"/>
      <c r="C49" s="797"/>
      <c r="D49" s="829" t="s">
        <v>94</v>
      </c>
      <c r="E49" s="777"/>
      <c r="F49" s="797"/>
      <c r="G49" s="830" t="s">
        <v>540</v>
      </c>
      <c r="H49" s="777"/>
      <c r="I49" s="777"/>
      <c r="J49" s="797"/>
      <c r="K49" s="58"/>
      <c r="L49" s="828"/>
      <c r="M49" s="778"/>
      <c r="N49" s="392"/>
      <c r="O49" s="392"/>
      <c r="P49" s="392"/>
      <c r="Q49" s="392"/>
      <c r="R49" s="392"/>
      <c r="S49" s="392"/>
      <c r="T49" s="392"/>
      <c r="U49" s="392"/>
      <c r="V49" s="392"/>
      <c r="W49" s="392"/>
      <c r="X49" s="392"/>
      <c r="Y49" s="392"/>
      <c r="Z49" s="392"/>
      <c r="AA49" s="392"/>
      <c r="AB49" s="392"/>
      <c r="AC49" s="392"/>
      <c r="AD49" s="392"/>
    </row>
    <row r="50" spans="1:30" ht="49.5" customHeight="1">
      <c r="A50" s="961" t="s">
        <v>96</v>
      </c>
      <c r="B50" s="777"/>
      <c r="C50" s="797"/>
      <c r="D50" s="829" t="s">
        <v>94</v>
      </c>
      <c r="E50" s="777"/>
      <c r="F50" s="797"/>
      <c r="G50" s="831" t="s">
        <v>97</v>
      </c>
      <c r="H50" s="777"/>
      <c r="I50" s="777"/>
      <c r="J50" s="797"/>
      <c r="K50" s="59"/>
      <c r="L50" s="828"/>
      <c r="M50" s="778"/>
      <c r="N50" s="392"/>
      <c r="O50" s="392"/>
      <c r="P50" s="392"/>
      <c r="Q50" s="392"/>
      <c r="R50" s="392"/>
      <c r="S50" s="392"/>
      <c r="T50" s="392"/>
      <c r="U50" s="392"/>
      <c r="V50" s="392"/>
      <c r="W50" s="392"/>
      <c r="X50" s="392"/>
      <c r="Y50" s="392"/>
      <c r="Z50" s="392"/>
      <c r="AA50" s="392"/>
      <c r="AB50" s="392"/>
      <c r="AC50" s="392"/>
      <c r="AD50" s="392"/>
    </row>
    <row r="51" spans="1:30" ht="75" customHeight="1">
      <c r="A51" s="961" t="s">
        <v>98</v>
      </c>
      <c r="B51" s="777"/>
      <c r="C51" s="797"/>
      <c r="D51" s="829" t="s">
        <v>94</v>
      </c>
      <c r="E51" s="777"/>
      <c r="F51" s="797"/>
      <c r="G51" s="831" t="s">
        <v>99</v>
      </c>
      <c r="H51" s="777"/>
      <c r="I51" s="777"/>
      <c r="J51" s="797"/>
      <c r="K51" s="58"/>
      <c r="L51" s="828"/>
      <c r="M51" s="778"/>
      <c r="N51" s="392"/>
      <c r="O51" s="392"/>
      <c r="P51" s="392"/>
      <c r="Q51" s="392"/>
      <c r="R51" s="392"/>
      <c r="S51" s="392"/>
      <c r="T51" s="392"/>
      <c r="U51" s="392"/>
      <c r="V51" s="392"/>
      <c r="W51" s="392"/>
      <c r="X51" s="392"/>
      <c r="Y51" s="392"/>
      <c r="Z51" s="392"/>
      <c r="AA51" s="392"/>
      <c r="AB51" s="392"/>
      <c r="AC51" s="392"/>
      <c r="AD51" s="392"/>
    </row>
    <row r="52" spans="1:30" ht="29.25" customHeight="1">
      <c r="A52" s="961" t="s">
        <v>100</v>
      </c>
      <c r="B52" s="777"/>
      <c r="C52" s="797"/>
      <c r="D52" s="829" t="s">
        <v>101</v>
      </c>
      <c r="E52" s="777"/>
      <c r="F52" s="797"/>
      <c r="G52" s="832" t="s">
        <v>102</v>
      </c>
      <c r="H52" s="777"/>
      <c r="I52" s="777"/>
      <c r="J52" s="797"/>
      <c r="K52" s="58"/>
      <c r="L52" s="828"/>
      <c r="M52" s="778"/>
      <c r="N52" s="392"/>
      <c r="O52" s="392"/>
      <c r="P52" s="392"/>
      <c r="Q52" s="392"/>
      <c r="R52" s="392"/>
      <c r="S52" s="392"/>
      <c r="T52" s="392"/>
      <c r="U52" s="392"/>
      <c r="V52" s="392"/>
      <c r="W52" s="392"/>
      <c r="X52" s="392"/>
      <c r="Y52" s="392"/>
      <c r="Z52" s="392"/>
      <c r="AA52" s="392"/>
      <c r="AB52" s="392"/>
      <c r="AC52" s="392"/>
      <c r="AD52" s="392"/>
    </row>
    <row r="53" spans="1:30" ht="15" customHeight="1">
      <c r="A53" s="879" t="s">
        <v>103</v>
      </c>
      <c r="B53" s="809"/>
      <c r="C53" s="810"/>
      <c r="D53" s="883" t="s">
        <v>77</v>
      </c>
      <c r="E53" s="809"/>
      <c r="F53" s="809"/>
      <c r="G53" s="809"/>
      <c r="H53" s="809"/>
      <c r="I53" s="809"/>
      <c r="J53" s="810"/>
      <c r="K53" s="887"/>
      <c r="L53" s="888"/>
      <c r="M53" s="820"/>
      <c r="N53" s="392"/>
      <c r="O53" s="392"/>
      <c r="P53" s="392"/>
      <c r="Q53" s="392"/>
      <c r="R53" s="392"/>
      <c r="S53" s="392"/>
      <c r="T53" s="392"/>
      <c r="U53" s="392"/>
      <c r="V53" s="392"/>
      <c r="W53" s="392"/>
      <c r="X53" s="392"/>
      <c r="Y53" s="392"/>
      <c r="Z53" s="392"/>
      <c r="AA53" s="392"/>
      <c r="AB53" s="392"/>
      <c r="AC53" s="392"/>
      <c r="AD53" s="392"/>
    </row>
    <row r="54" spans="1:30" ht="15" customHeight="1">
      <c r="A54" s="821"/>
      <c r="B54" s="770"/>
      <c r="C54" s="814"/>
      <c r="D54" s="821"/>
      <c r="E54" s="770"/>
      <c r="F54" s="770"/>
      <c r="G54" s="770"/>
      <c r="H54" s="770"/>
      <c r="I54" s="770"/>
      <c r="J54" s="814"/>
      <c r="K54" s="839"/>
      <c r="L54" s="821"/>
      <c r="M54" s="771"/>
      <c r="N54" s="392"/>
      <c r="O54" s="392"/>
      <c r="P54" s="392"/>
      <c r="Q54" s="392"/>
      <c r="R54" s="392"/>
      <c r="S54" s="392"/>
      <c r="T54" s="392"/>
      <c r="U54" s="392"/>
      <c r="V54" s="392"/>
      <c r="W54" s="392"/>
      <c r="X54" s="392"/>
      <c r="Y54" s="392"/>
      <c r="Z54" s="392"/>
      <c r="AA54" s="392"/>
      <c r="AB54" s="392"/>
      <c r="AC54" s="392"/>
      <c r="AD54" s="392"/>
    </row>
    <row r="55" spans="1:30" ht="14.25" customHeight="1">
      <c r="A55" s="821"/>
      <c r="B55" s="770"/>
      <c r="C55" s="814"/>
      <c r="D55" s="821"/>
      <c r="E55" s="770"/>
      <c r="F55" s="770"/>
      <c r="G55" s="770"/>
      <c r="H55" s="770"/>
      <c r="I55" s="770"/>
      <c r="J55" s="814"/>
      <c r="K55" s="839"/>
      <c r="L55" s="821"/>
      <c r="M55" s="771"/>
      <c r="N55" s="392"/>
      <c r="O55" s="392"/>
      <c r="P55" s="392"/>
      <c r="Q55" s="392"/>
      <c r="R55" s="392"/>
      <c r="S55" s="392"/>
      <c r="T55" s="392"/>
      <c r="U55" s="392"/>
      <c r="V55" s="392"/>
      <c r="W55" s="392"/>
      <c r="X55" s="392"/>
      <c r="Y55" s="392"/>
      <c r="Z55" s="392"/>
      <c r="AA55" s="392"/>
      <c r="AB55" s="392"/>
      <c r="AC55" s="392"/>
      <c r="AD55" s="392"/>
    </row>
    <row r="56" spans="1:30" ht="45.75" customHeight="1">
      <c r="A56" s="836"/>
      <c r="B56" s="774"/>
      <c r="C56" s="811"/>
      <c r="D56" s="884"/>
      <c r="E56" s="885"/>
      <c r="F56" s="885"/>
      <c r="G56" s="885"/>
      <c r="H56" s="885"/>
      <c r="I56" s="885"/>
      <c r="J56" s="886"/>
      <c r="K56" s="839"/>
      <c r="L56" s="821"/>
      <c r="M56" s="771"/>
      <c r="N56" s="392"/>
      <c r="O56" s="392"/>
      <c r="P56" s="392"/>
      <c r="Q56" s="392"/>
      <c r="R56" s="392"/>
      <c r="S56" s="392"/>
      <c r="T56" s="392"/>
      <c r="U56" s="392"/>
      <c r="V56" s="392"/>
      <c r="W56" s="392"/>
      <c r="X56" s="392"/>
      <c r="Y56" s="392"/>
      <c r="Z56" s="392"/>
      <c r="AA56" s="392"/>
      <c r="AB56" s="392"/>
      <c r="AC56" s="392"/>
      <c r="AD56" s="392"/>
    </row>
    <row r="57" spans="1:30" ht="14.25" customHeight="1">
      <c r="A57" s="880" t="s">
        <v>133</v>
      </c>
      <c r="B57" s="777"/>
      <c r="C57" s="802"/>
      <c r="D57" s="962" t="s">
        <v>134</v>
      </c>
      <c r="E57" s="777"/>
      <c r="F57" s="777"/>
      <c r="G57" s="777"/>
      <c r="H57" s="777"/>
      <c r="I57" s="777"/>
      <c r="J57" s="797"/>
      <c r="K57" s="882"/>
      <c r="L57" s="777"/>
      <c r="M57" s="797"/>
      <c r="N57" s="392"/>
      <c r="O57" s="392"/>
      <c r="P57" s="392"/>
      <c r="Q57" s="392"/>
      <c r="R57" s="392"/>
      <c r="S57" s="392"/>
      <c r="T57" s="392"/>
      <c r="U57" s="392"/>
      <c r="V57" s="392"/>
      <c r="W57" s="392"/>
      <c r="X57" s="392"/>
      <c r="Y57" s="392"/>
      <c r="Z57" s="392"/>
      <c r="AA57" s="392"/>
      <c r="AB57" s="392"/>
      <c r="AC57" s="392"/>
      <c r="AD57" s="392"/>
    </row>
    <row r="58" spans="1:30" ht="14.25" customHeight="1">
      <c r="A58" s="2"/>
      <c r="B58" s="2"/>
      <c r="C58" s="2"/>
      <c r="D58" s="2"/>
      <c r="E58" s="2"/>
      <c r="F58" s="2"/>
      <c r="G58" s="2"/>
      <c r="H58" s="2"/>
      <c r="I58" s="2"/>
      <c r="J58" s="2"/>
      <c r="K58" s="2"/>
      <c r="L58" s="2"/>
      <c r="M58" s="2"/>
      <c r="N58" s="392"/>
      <c r="O58" s="392"/>
      <c r="P58" s="392"/>
      <c r="Q58" s="392"/>
      <c r="R58" s="392"/>
      <c r="S58" s="392"/>
      <c r="T58" s="392"/>
      <c r="U58" s="392"/>
      <c r="V58" s="392"/>
      <c r="W58" s="392"/>
      <c r="X58" s="392"/>
      <c r="Y58" s="392"/>
      <c r="Z58" s="392"/>
      <c r="AA58" s="392"/>
      <c r="AB58" s="392"/>
      <c r="AC58" s="392"/>
      <c r="AD58" s="392"/>
    </row>
    <row r="59" spans="1:30" ht="14.25" customHeight="1">
      <c r="A59" s="2"/>
      <c r="B59" s="2"/>
      <c r="C59" s="2"/>
      <c r="D59" s="2"/>
      <c r="E59" s="2"/>
      <c r="F59" s="2"/>
      <c r="G59" s="2"/>
      <c r="H59" s="2"/>
      <c r="I59" s="2"/>
      <c r="J59" s="2"/>
      <c r="K59" s="2"/>
      <c r="L59" s="2"/>
      <c r="M59" s="2"/>
      <c r="N59" s="392"/>
      <c r="O59" s="392"/>
      <c r="P59" s="392"/>
      <c r="Q59" s="392"/>
      <c r="R59" s="392"/>
      <c r="S59" s="392"/>
      <c r="T59" s="392"/>
      <c r="U59" s="392"/>
      <c r="V59" s="392"/>
      <c r="W59" s="392"/>
      <c r="X59" s="392"/>
      <c r="Y59" s="392"/>
      <c r="Z59" s="392"/>
      <c r="AA59" s="392"/>
      <c r="AB59" s="392"/>
      <c r="AC59" s="392"/>
      <c r="AD59" s="392"/>
    </row>
    <row r="60" spans="1:30" ht="14.25" customHeight="1">
      <c r="A60" s="2"/>
      <c r="B60" s="2"/>
      <c r="C60" s="2"/>
      <c r="D60" s="2"/>
      <c r="E60" s="2"/>
      <c r="F60" s="2"/>
      <c r="G60" s="2"/>
      <c r="H60" s="2"/>
      <c r="I60" s="2"/>
      <c r="J60" s="2"/>
      <c r="K60" s="2"/>
      <c r="L60" s="2"/>
      <c r="M60" s="2"/>
      <c r="N60" s="392"/>
      <c r="O60" s="392"/>
      <c r="P60" s="392"/>
      <c r="Q60" s="392"/>
      <c r="R60" s="392"/>
      <c r="S60" s="392"/>
      <c r="T60" s="392"/>
      <c r="U60" s="392"/>
      <c r="V60" s="392"/>
      <c r="W60" s="392"/>
      <c r="X60" s="392"/>
      <c r="Y60" s="392"/>
      <c r="Z60" s="392"/>
      <c r="AA60" s="392"/>
      <c r="AB60" s="392"/>
      <c r="AC60" s="392"/>
      <c r="AD60" s="392"/>
    </row>
    <row r="61" spans="1:30" ht="14.25" customHeight="1">
      <c r="A61" s="2"/>
      <c r="B61" s="2"/>
      <c r="C61" s="2"/>
      <c r="D61" s="2"/>
      <c r="E61" s="2"/>
      <c r="F61" s="2"/>
      <c r="G61" s="2"/>
      <c r="H61" s="2"/>
      <c r="I61" s="2"/>
      <c r="J61" s="2"/>
      <c r="K61" s="2"/>
      <c r="L61" s="2"/>
      <c r="M61" s="2"/>
      <c r="N61" s="392"/>
      <c r="O61" s="392"/>
      <c r="P61" s="392"/>
      <c r="Q61" s="392"/>
      <c r="R61" s="392"/>
      <c r="S61" s="392"/>
      <c r="T61" s="392"/>
      <c r="U61" s="392"/>
      <c r="V61" s="392"/>
      <c r="W61" s="392"/>
      <c r="X61" s="392"/>
      <c r="Y61" s="392"/>
      <c r="Z61" s="392"/>
      <c r="AA61" s="392"/>
      <c r="AB61" s="392"/>
      <c r="AC61" s="392"/>
      <c r="AD61" s="392"/>
    </row>
    <row r="62" spans="1:30" ht="14.25" customHeight="1">
      <c r="A62" s="2"/>
      <c r="B62" s="2"/>
      <c r="C62" s="2"/>
      <c r="D62" s="2"/>
      <c r="E62" s="2"/>
      <c r="F62" s="2"/>
      <c r="G62" s="2"/>
      <c r="H62" s="2"/>
      <c r="I62" s="2"/>
      <c r="J62" s="2"/>
      <c r="K62" s="2"/>
      <c r="L62" s="2"/>
      <c r="M62" s="2"/>
      <c r="N62" s="392"/>
      <c r="O62" s="392"/>
      <c r="P62" s="392"/>
      <c r="Q62" s="392"/>
      <c r="R62" s="392"/>
      <c r="S62" s="392"/>
      <c r="T62" s="392"/>
      <c r="U62" s="392"/>
      <c r="V62" s="392"/>
      <c r="W62" s="392"/>
      <c r="X62" s="392"/>
      <c r="Y62" s="392"/>
      <c r="Z62" s="392"/>
      <c r="AA62" s="392"/>
      <c r="AB62" s="392"/>
      <c r="AC62" s="392"/>
      <c r="AD62" s="392"/>
    </row>
    <row r="63" spans="1:30" ht="14.25" customHeight="1">
      <c r="A63" s="2"/>
      <c r="B63" s="2"/>
      <c r="C63" s="2"/>
      <c r="D63" s="2"/>
      <c r="E63" s="2"/>
      <c r="F63" s="2"/>
      <c r="G63" s="2"/>
      <c r="H63" s="2"/>
      <c r="I63" s="2"/>
      <c r="J63" s="2"/>
      <c r="K63" s="2"/>
      <c r="L63" s="2"/>
      <c r="M63" s="2"/>
      <c r="N63" s="392"/>
      <c r="O63" s="392"/>
      <c r="P63" s="392"/>
      <c r="Q63" s="392"/>
      <c r="R63" s="392"/>
      <c r="S63" s="392"/>
      <c r="T63" s="392"/>
      <c r="U63" s="392"/>
      <c r="V63" s="392"/>
      <c r="W63" s="392"/>
      <c r="X63" s="392"/>
      <c r="Y63" s="392"/>
      <c r="Z63" s="392"/>
      <c r="AA63" s="392"/>
      <c r="AB63" s="392"/>
      <c r="AC63" s="392"/>
      <c r="AD63" s="392"/>
    </row>
    <row r="64" spans="1:30" ht="14.25" customHeight="1">
      <c r="A64" s="2"/>
      <c r="B64" s="2"/>
      <c r="C64" s="2"/>
      <c r="D64" s="2"/>
      <c r="E64" s="2"/>
      <c r="F64" s="2"/>
      <c r="G64" s="2"/>
      <c r="H64" s="2"/>
      <c r="I64" s="2"/>
      <c r="J64" s="2"/>
      <c r="K64" s="2"/>
      <c r="L64" s="2"/>
      <c r="M64" s="2"/>
      <c r="N64" s="392"/>
      <c r="O64" s="392"/>
      <c r="P64" s="392"/>
      <c r="Q64" s="392"/>
      <c r="R64" s="392"/>
      <c r="S64" s="392"/>
      <c r="T64" s="392"/>
      <c r="U64" s="392"/>
      <c r="V64" s="392"/>
      <c r="W64" s="392"/>
      <c r="X64" s="392"/>
      <c r="Y64" s="392"/>
      <c r="Z64" s="392"/>
      <c r="AA64" s="392"/>
      <c r="AB64" s="392"/>
      <c r="AC64" s="392"/>
      <c r="AD64" s="392"/>
    </row>
    <row r="65" spans="1:30" ht="14.25" customHeight="1">
      <c r="A65" s="2"/>
      <c r="B65" s="2"/>
      <c r="C65" s="2"/>
      <c r="D65" s="2"/>
      <c r="E65" s="2"/>
      <c r="F65" s="2"/>
      <c r="G65" s="2"/>
      <c r="H65" s="2"/>
      <c r="I65" s="2"/>
      <c r="J65" s="2"/>
      <c r="K65" s="2"/>
      <c r="L65" s="2"/>
      <c r="M65" s="2"/>
      <c r="N65" s="392"/>
      <c r="O65" s="392"/>
      <c r="P65" s="392"/>
      <c r="Q65" s="392"/>
      <c r="R65" s="392"/>
      <c r="S65" s="392"/>
      <c r="T65" s="392"/>
      <c r="U65" s="392"/>
      <c r="V65" s="392"/>
      <c r="W65" s="392"/>
      <c r="X65" s="392"/>
      <c r="Y65" s="392"/>
      <c r="Z65" s="392"/>
      <c r="AA65" s="392"/>
      <c r="AB65" s="392"/>
      <c r="AC65" s="392"/>
      <c r="AD65" s="392"/>
    </row>
    <row r="66" spans="1:30" ht="14.25" customHeight="1">
      <c r="A66" s="2"/>
      <c r="B66" s="2"/>
      <c r="C66" s="2"/>
      <c r="D66" s="2"/>
      <c r="E66" s="2"/>
      <c r="F66" s="2"/>
      <c r="G66" s="2"/>
      <c r="H66" s="2"/>
      <c r="I66" s="2"/>
      <c r="J66" s="2"/>
      <c r="K66" s="2"/>
      <c r="L66" s="2"/>
      <c r="M66" s="2"/>
      <c r="N66" s="392"/>
      <c r="O66" s="392"/>
      <c r="P66" s="392"/>
      <c r="Q66" s="392"/>
      <c r="R66" s="392"/>
      <c r="S66" s="392"/>
      <c r="T66" s="392"/>
      <c r="U66" s="392"/>
      <c r="V66" s="392"/>
      <c r="W66" s="392"/>
      <c r="X66" s="392"/>
      <c r="Y66" s="392"/>
      <c r="Z66" s="392"/>
      <c r="AA66" s="392"/>
      <c r="AB66" s="392"/>
      <c r="AC66" s="392"/>
      <c r="AD66" s="392"/>
    </row>
    <row r="67" spans="1:30" ht="14.25" customHeight="1">
      <c r="A67" s="2"/>
      <c r="B67" s="2"/>
      <c r="C67" s="2"/>
      <c r="D67" s="2"/>
      <c r="E67" s="2"/>
      <c r="F67" s="2"/>
      <c r="G67" s="2"/>
      <c r="H67" s="2"/>
      <c r="I67" s="2"/>
      <c r="J67" s="2"/>
      <c r="K67" s="2"/>
      <c r="L67" s="2"/>
      <c r="M67" s="2"/>
      <c r="N67" s="392"/>
      <c r="O67" s="392"/>
      <c r="P67" s="392"/>
      <c r="Q67" s="392"/>
      <c r="R67" s="392"/>
      <c r="S67" s="392"/>
      <c r="T67" s="392"/>
      <c r="U67" s="392"/>
      <c r="V67" s="392"/>
      <c r="W67" s="392"/>
      <c r="X67" s="392"/>
      <c r="Y67" s="392"/>
      <c r="Z67" s="392"/>
      <c r="AA67" s="392"/>
      <c r="AB67" s="392"/>
      <c r="AC67" s="392"/>
      <c r="AD67" s="392"/>
    </row>
    <row r="68" spans="1:30" ht="14.25" customHeight="1">
      <c r="A68" s="2"/>
      <c r="B68" s="2"/>
      <c r="C68" s="2"/>
      <c r="D68" s="2"/>
      <c r="E68" s="2"/>
      <c r="F68" s="2"/>
      <c r="G68" s="2"/>
      <c r="H68" s="2"/>
      <c r="I68" s="2"/>
      <c r="J68" s="2"/>
      <c r="K68" s="2"/>
      <c r="L68" s="2"/>
      <c r="M68" s="2"/>
      <c r="N68" s="392"/>
      <c r="O68" s="392"/>
      <c r="P68" s="392"/>
      <c r="Q68" s="392"/>
      <c r="R68" s="392"/>
      <c r="S68" s="392"/>
      <c r="T68" s="392"/>
      <c r="U68" s="392"/>
      <c r="V68" s="392"/>
      <c r="W68" s="392"/>
      <c r="X68" s="392"/>
      <c r="Y68" s="392"/>
      <c r="Z68" s="392"/>
      <c r="AA68" s="392"/>
      <c r="AB68" s="392"/>
      <c r="AC68" s="392"/>
      <c r="AD68" s="392"/>
    </row>
    <row r="69" spans="1:30" ht="14.25" customHeight="1">
      <c r="A69" s="2"/>
      <c r="B69" s="2"/>
      <c r="C69" s="2"/>
      <c r="D69" s="2"/>
      <c r="E69" s="2"/>
      <c r="F69" s="2"/>
      <c r="G69" s="2"/>
      <c r="H69" s="2"/>
      <c r="I69" s="2"/>
      <c r="J69" s="2"/>
      <c r="K69" s="2"/>
      <c r="L69" s="2"/>
      <c r="M69" s="2"/>
      <c r="N69" s="392"/>
      <c r="O69" s="392"/>
      <c r="P69" s="392"/>
      <c r="Q69" s="392"/>
      <c r="R69" s="392"/>
      <c r="S69" s="392"/>
      <c r="T69" s="392"/>
      <c r="U69" s="392"/>
      <c r="V69" s="392"/>
      <c r="W69" s="392"/>
      <c r="X69" s="392"/>
      <c r="Y69" s="392"/>
      <c r="Z69" s="392"/>
      <c r="AA69" s="392"/>
      <c r="AB69" s="392"/>
      <c r="AC69" s="392"/>
      <c r="AD69" s="392"/>
    </row>
    <row r="70" spans="1:30" ht="14.25" customHeight="1">
      <c r="A70" s="2"/>
      <c r="B70" s="2"/>
      <c r="C70" s="2"/>
      <c r="D70" s="2"/>
      <c r="E70" s="2"/>
      <c r="F70" s="2"/>
      <c r="G70" s="2"/>
      <c r="H70" s="2"/>
      <c r="I70" s="2"/>
      <c r="J70" s="2"/>
      <c r="K70" s="2"/>
      <c r="L70" s="2"/>
      <c r="M70" s="2"/>
      <c r="N70" s="392"/>
      <c r="O70" s="392"/>
      <c r="P70" s="392"/>
      <c r="Q70" s="392"/>
      <c r="R70" s="392"/>
      <c r="S70" s="392"/>
      <c r="T70" s="392"/>
      <c r="U70" s="392"/>
      <c r="V70" s="392"/>
      <c r="W70" s="392"/>
      <c r="X70" s="392"/>
      <c r="Y70" s="392"/>
      <c r="Z70" s="392"/>
      <c r="AA70" s="392"/>
      <c r="AB70" s="392"/>
      <c r="AC70" s="392"/>
      <c r="AD70" s="392"/>
    </row>
    <row r="71" spans="1:30" ht="14.25" customHeight="1">
      <c r="A71" s="2"/>
      <c r="B71" s="2"/>
      <c r="C71" s="2"/>
      <c r="D71" s="2"/>
      <c r="E71" s="2"/>
      <c r="F71" s="2"/>
      <c r="G71" s="2"/>
      <c r="H71" s="2"/>
      <c r="I71" s="2"/>
      <c r="J71" s="2"/>
      <c r="K71" s="2"/>
      <c r="L71" s="2"/>
      <c r="M71" s="2"/>
      <c r="N71" s="392"/>
      <c r="O71" s="392"/>
      <c r="P71" s="392"/>
      <c r="Q71" s="392"/>
      <c r="R71" s="392"/>
      <c r="S71" s="392"/>
      <c r="T71" s="392"/>
      <c r="U71" s="392"/>
      <c r="V71" s="392"/>
      <c r="W71" s="392"/>
      <c r="X71" s="392"/>
      <c r="Y71" s="392"/>
      <c r="Z71" s="392"/>
      <c r="AA71" s="392"/>
      <c r="AB71" s="392"/>
      <c r="AC71" s="392"/>
      <c r="AD71" s="392"/>
    </row>
    <row r="72" spans="1:30" ht="14.25" customHeight="1">
      <c r="A72" s="156" t="s">
        <v>147</v>
      </c>
      <c r="B72" s="2"/>
      <c r="C72" s="2"/>
      <c r="D72" s="2"/>
      <c r="E72" s="2"/>
      <c r="F72" s="2"/>
      <c r="G72" s="2"/>
      <c r="H72" s="2"/>
      <c r="I72" s="2"/>
      <c r="J72" s="2"/>
      <c r="K72" s="2"/>
      <c r="L72" s="2"/>
      <c r="M72" s="2"/>
      <c r="N72" s="392"/>
      <c r="O72" s="392"/>
      <c r="P72" s="392"/>
      <c r="Q72" s="392"/>
      <c r="R72" s="392"/>
      <c r="S72" s="392"/>
      <c r="T72" s="392"/>
      <c r="U72" s="392"/>
      <c r="V72" s="392"/>
      <c r="W72" s="392"/>
      <c r="X72" s="392"/>
      <c r="Y72" s="392"/>
      <c r="Z72" s="392"/>
      <c r="AA72" s="392"/>
      <c r="AB72" s="392"/>
      <c r="AC72" s="392"/>
      <c r="AD72" s="392"/>
    </row>
    <row r="73" spans="1:30" ht="14.25" customHeight="1">
      <c r="A73" s="156" t="s">
        <v>172</v>
      </c>
      <c r="B73" s="2"/>
      <c r="C73" s="2"/>
      <c r="D73" s="2"/>
      <c r="E73" s="2"/>
      <c r="F73" s="2"/>
      <c r="G73" s="2"/>
      <c r="H73" s="2"/>
      <c r="I73" s="2"/>
      <c r="J73" s="2"/>
      <c r="K73" s="2"/>
      <c r="L73" s="2"/>
      <c r="M73" s="2"/>
      <c r="N73" s="392"/>
      <c r="O73" s="392"/>
      <c r="P73" s="392"/>
      <c r="Q73" s="392"/>
      <c r="R73" s="392"/>
      <c r="S73" s="392"/>
      <c r="T73" s="392"/>
      <c r="U73" s="392"/>
      <c r="V73" s="392"/>
      <c r="W73" s="392"/>
      <c r="X73" s="392"/>
      <c r="Y73" s="392"/>
      <c r="Z73" s="392"/>
      <c r="AA73" s="392"/>
      <c r="AB73" s="392"/>
      <c r="AC73" s="392"/>
      <c r="AD73" s="392"/>
    </row>
    <row r="74" spans="1:30" ht="14.25" customHeight="1">
      <c r="A74" s="156" t="s">
        <v>147</v>
      </c>
      <c r="B74" s="2"/>
      <c r="C74" s="2"/>
      <c r="D74" s="2"/>
      <c r="E74" s="2"/>
      <c r="F74" s="2"/>
      <c r="G74" s="2"/>
      <c r="H74" s="2"/>
      <c r="I74" s="2"/>
      <c r="J74" s="2"/>
      <c r="K74" s="2"/>
      <c r="L74" s="2"/>
      <c r="M74" s="2"/>
      <c r="N74" s="392"/>
      <c r="O74" s="392"/>
      <c r="P74" s="392"/>
      <c r="Q74" s="392"/>
      <c r="R74" s="392"/>
      <c r="S74" s="392"/>
      <c r="T74" s="392"/>
      <c r="U74" s="392"/>
      <c r="V74" s="392"/>
      <c r="W74" s="392"/>
      <c r="X74" s="392"/>
      <c r="Y74" s="392"/>
      <c r="Z74" s="392"/>
      <c r="AA74" s="392"/>
      <c r="AB74" s="392"/>
      <c r="AC74" s="392"/>
      <c r="AD74" s="392"/>
    </row>
    <row r="75" spans="1:30" ht="14.25" customHeight="1">
      <c r="A75" s="156" t="s">
        <v>142</v>
      </c>
      <c r="B75" s="2"/>
      <c r="C75" s="2"/>
      <c r="D75" s="2"/>
      <c r="E75" s="2"/>
      <c r="F75" s="2"/>
      <c r="G75" s="2"/>
      <c r="H75" s="2"/>
      <c r="I75" s="2"/>
      <c r="J75" s="2"/>
      <c r="K75" s="2"/>
      <c r="L75" s="2"/>
      <c r="M75" s="2"/>
      <c r="N75" s="392"/>
      <c r="O75" s="392"/>
      <c r="P75" s="392"/>
      <c r="Q75" s="392"/>
      <c r="R75" s="392"/>
      <c r="S75" s="392"/>
      <c r="T75" s="392"/>
      <c r="U75" s="392"/>
      <c r="V75" s="392"/>
      <c r="W75" s="392"/>
      <c r="X75" s="392"/>
      <c r="Y75" s="392"/>
      <c r="Z75" s="392"/>
      <c r="AA75" s="392"/>
      <c r="AB75" s="392"/>
      <c r="AC75" s="392"/>
      <c r="AD75" s="392"/>
    </row>
    <row r="76" spans="1:30" ht="14.25" customHeight="1">
      <c r="A76" s="2"/>
      <c r="B76" s="2"/>
      <c r="C76" s="2"/>
      <c r="D76" s="2"/>
      <c r="E76" s="2"/>
      <c r="F76" s="2"/>
      <c r="G76" s="2"/>
      <c r="H76" s="2"/>
      <c r="I76" s="2"/>
      <c r="J76" s="2"/>
      <c r="K76" s="2"/>
      <c r="L76" s="2"/>
      <c r="M76" s="2"/>
      <c r="N76" s="392"/>
      <c r="O76" s="392"/>
      <c r="P76" s="392"/>
      <c r="Q76" s="392"/>
      <c r="R76" s="392"/>
      <c r="S76" s="392"/>
      <c r="T76" s="392"/>
      <c r="U76" s="392"/>
      <c r="V76" s="392"/>
      <c r="W76" s="392"/>
      <c r="X76" s="392"/>
      <c r="Y76" s="392"/>
      <c r="Z76" s="392"/>
      <c r="AA76" s="392"/>
      <c r="AB76" s="392"/>
      <c r="AC76" s="392"/>
      <c r="AD76" s="392"/>
    </row>
    <row r="77" spans="1:30" ht="14.25" customHeight="1">
      <c r="A77" s="2"/>
      <c r="B77" s="2"/>
      <c r="C77" s="2"/>
      <c r="D77" s="2"/>
      <c r="E77" s="2"/>
      <c r="F77" s="2"/>
      <c r="G77" s="2"/>
      <c r="H77" s="2"/>
      <c r="I77" s="2"/>
      <c r="J77" s="2"/>
      <c r="K77" s="2"/>
      <c r="L77" s="2"/>
      <c r="M77" s="2"/>
      <c r="N77" s="392"/>
      <c r="O77" s="392"/>
      <c r="P77" s="392"/>
      <c r="Q77" s="392"/>
      <c r="R77" s="392"/>
      <c r="S77" s="392"/>
      <c r="T77" s="392"/>
      <c r="U77" s="392"/>
      <c r="V77" s="392"/>
      <c r="W77" s="392"/>
      <c r="X77" s="392"/>
      <c r="Y77" s="392"/>
      <c r="Z77" s="392"/>
      <c r="AA77" s="392"/>
      <c r="AB77" s="392"/>
      <c r="AC77" s="392"/>
      <c r="AD77" s="392"/>
    </row>
    <row r="78" spans="1:30" ht="14.25" customHeight="1">
      <c r="A78" s="2"/>
      <c r="B78" s="2"/>
      <c r="C78" s="2"/>
      <c r="D78" s="2"/>
      <c r="E78" s="2"/>
      <c r="F78" s="2"/>
      <c r="G78" s="2"/>
      <c r="H78" s="2"/>
      <c r="I78" s="2"/>
      <c r="J78" s="2"/>
      <c r="K78" s="2"/>
      <c r="L78" s="2"/>
      <c r="M78" s="2"/>
      <c r="N78" s="392"/>
      <c r="O78" s="392"/>
      <c r="P78" s="392"/>
      <c r="Q78" s="392"/>
      <c r="R78" s="392"/>
      <c r="S78" s="392"/>
      <c r="T78" s="392"/>
      <c r="U78" s="392"/>
      <c r="V78" s="392"/>
      <c r="W78" s="392"/>
      <c r="X78" s="392"/>
      <c r="Y78" s="392"/>
      <c r="Z78" s="392"/>
      <c r="AA78" s="392"/>
      <c r="AB78" s="392"/>
      <c r="AC78" s="392"/>
      <c r="AD78" s="392"/>
    </row>
    <row r="79" spans="1:30" ht="14.25" customHeight="1">
      <c r="A79" s="2"/>
      <c r="B79" s="2"/>
      <c r="C79" s="2"/>
      <c r="D79" s="2"/>
      <c r="E79" s="2"/>
      <c r="F79" s="2"/>
      <c r="G79" s="2"/>
      <c r="H79" s="2"/>
      <c r="I79" s="2"/>
      <c r="J79" s="2"/>
      <c r="K79" s="2"/>
      <c r="L79" s="2"/>
      <c r="M79" s="2"/>
      <c r="N79" s="392"/>
      <c r="O79" s="392"/>
      <c r="P79" s="392"/>
      <c r="Q79" s="392"/>
      <c r="R79" s="392"/>
      <c r="S79" s="392"/>
      <c r="T79" s="392"/>
      <c r="U79" s="392"/>
      <c r="V79" s="392"/>
      <c r="W79" s="392"/>
      <c r="X79" s="392"/>
      <c r="Y79" s="392"/>
      <c r="Z79" s="392"/>
      <c r="AA79" s="392"/>
      <c r="AB79" s="392"/>
      <c r="AC79" s="392"/>
      <c r="AD79" s="392"/>
    </row>
    <row r="80" spans="1:30" ht="14.25" customHeight="1">
      <c r="A80" s="80" t="s">
        <v>94</v>
      </c>
      <c r="B80" s="2"/>
      <c r="C80" s="2"/>
      <c r="D80" s="2"/>
      <c r="E80" s="2"/>
      <c r="F80" s="2"/>
      <c r="G80" s="2"/>
      <c r="H80" s="2"/>
      <c r="I80" s="2"/>
      <c r="J80" s="2"/>
      <c r="K80" s="2"/>
      <c r="L80" s="2"/>
      <c r="M80" s="2"/>
      <c r="N80" s="392"/>
      <c r="O80" s="392"/>
      <c r="P80" s="392"/>
      <c r="Q80" s="392"/>
      <c r="R80" s="392"/>
      <c r="S80" s="392"/>
      <c r="T80" s="392"/>
      <c r="U80" s="392"/>
      <c r="V80" s="392"/>
      <c r="W80" s="392"/>
      <c r="X80" s="392"/>
      <c r="Y80" s="392"/>
      <c r="Z80" s="392"/>
      <c r="AA80" s="392"/>
      <c r="AB80" s="392"/>
      <c r="AC80" s="392"/>
      <c r="AD80" s="392"/>
    </row>
    <row r="81" spans="1:30" ht="14.25" customHeight="1">
      <c r="A81" s="80" t="s">
        <v>135</v>
      </c>
      <c r="B81" s="2"/>
      <c r="C81" s="2"/>
      <c r="D81" s="2"/>
      <c r="E81" s="2"/>
      <c r="F81" s="2"/>
      <c r="G81" s="2"/>
      <c r="H81" s="2"/>
      <c r="I81" s="2"/>
      <c r="J81" s="2"/>
      <c r="K81" s="2"/>
      <c r="L81" s="2"/>
      <c r="M81" s="2"/>
      <c r="N81" s="392"/>
      <c r="O81" s="392"/>
      <c r="P81" s="392"/>
      <c r="Q81" s="392"/>
      <c r="R81" s="392"/>
      <c r="S81" s="392"/>
      <c r="T81" s="392"/>
      <c r="U81" s="392"/>
      <c r="V81" s="392"/>
      <c r="W81" s="392"/>
      <c r="X81" s="392"/>
      <c r="Y81" s="392"/>
      <c r="Z81" s="392"/>
      <c r="AA81" s="392"/>
      <c r="AB81" s="392"/>
      <c r="AC81" s="392"/>
      <c r="AD81" s="392"/>
    </row>
    <row r="82" spans="1:30" ht="14.25" customHeight="1">
      <c r="A82" s="80" t="s">
        <v>101</v>
      </c>
      <c r="B82" s="2"/>
      <c r="C82" s="2"/>
      <c r="D82" s="2"/>
      <c r="E82" s="2"/>
      <c r="F82" s="2"/>
      <c r="G82" s="2"/>
      <c r="H82" s="2"/>
      <c r="I82" s="2"/>
      <c r="J82" s="2"/>
      <c r="K82" s="2"/>
      <c r="L82" s="2"/>
      <c r="M82" s="2"/>
      <c r="N82" s="392"/>
      <c r="O82" s="392"/>
      <c r="P82" s="392"/>
      <c r="Q82" s="392"/>
      <c r="R82" s="392"/>
      <c r="S82" s="392"/>
      <c r="T82" s="392"/>
      <c r="U82" s="392"/>
      <c r="V82" s="392"/>
      <c r="W82" s="392"/>
      <c r="X82" s="392"/>
      <c r="Y82" s="392"/>
      <c r="Z82" s="392"/>
      <c r="AA82" s="392"/>
      <c r="AB82" s="392"/>
      <c r="AC82" s="392"/>
      <c r="AD82" s="392"/>
    </row>
    <row r="83" spans="1:30" ht="14.25" customHeight="1">
      <c r="A83" s="80" t="s">
        <v>136</v>
      </c>
      <c r="B83" s="2"/>
      <c r="C83" s="2"/>
      <c r="D83" s="2"/>
      <c r="E83" s="2"/>
      <c r="F83" s="2"/>
      <c r="G83" s="2"/>
      <c r="H83" s="2"/>
      <c r="I83" s="2"/>
      <c r="J83" s="2"/>
      <c r="K83" s="2"/>
      <c r="L83" s="2"/>
      <c r="M83" s="2"/>
      <c r="N83" s="392"/>
      <c r="O83" s="392"/>
      <c r="P83" s="392"/>
      <c r="Q83" s="392"/>
      <c r="R83" s="392"/>
      <c r="S83" s="392"/>
      <c r="T83" s="392"/>
      <c r="U83" s="392"/>
      <c r="V83" s="392"/>
      <c r="W83" s="392"/>
      <c r="X83" s="392"/>
      <c r="Y83" s="392"/>
      <c r="Z83" s="392"/>
      <c r="AA83" s="392"/>
      <c r="AB83" s="392"/>
      <c r="AC83" s="392"/>
      <c r="AD83" s="392"/>
    </row>
    <row r="84" spans="1:30" ht="14.25" customHeight="1">
      <c r="A84" s="2"/>
      <c r="B84" s="2"/>
      <c r="C84" s="2"/>
      <c r="D84" s="2"/>
      <c r="E84" s="2"/>
      <c r="F84" s="2"/>
      <c r="G84" s="2"/>
      <c r="H84" s="2"/>
      <c r="I84" s="2"/>
      <c r="J84" s="2"/>
      <c r="K84" s="2"/>
      <c r="L84" s="2"/>
      <c r="M84" s="2"/>
      <c r="N84" s="392"/>
      <c r="O84" s="392"/>
      <c r="P84" s="392"/>
      <c r="Q84" s="392"/>
      <c r="R84" s="392"/>
      <c r="S84" s="392"/>
      <c r="T84" s="392"/>
      <c r="U84" s="392"/>
      <c r="V84" s="392"/>
      <c r="W84" s="392"/>
      <c r="X84" s="392"/>
      <c r="Y84" s="392"/>
      <c r="Z84" s="392"/>
      <c r="AA84" s="392"/>
      <c r="AB84" s="392"/>
      <c r="AC84" s="392"/>
      <c r="AD84" s="392"/>
    </row>
    <row r="85" spans="1:30" ht="14.25" customHeight="1">
      <c r="A85" s="2"/>
      <c r="B85" s="2"/>
      <c r="C85" s="2"/>
      <c r="D85" s="2"/>
      <c r="E85" s="2"/>
      <c r="F85" s="2"/>
      <c r="G85" s="2"/>
      <c r="H85" s="2"/>
      <c r="I85" s="2"/>
      <c r="J85" s="2"/>
      <c r="K85" s="2"/>
      <c r="L85" s="2"/>
      <c r="M85" s="2"/>
      <c r="N85" s="392"/>
      <c r="O85" s="392"/>
      <c r="P85" s="392"/>
      <c r="Q85" s="392"/>
      <c r="R85" s="392"/>
      <c r="S85" s="392"/>
      <c r="T85" s="392"/>
      <c r="U85" s="392"/>
      <c r="V85" s="392"/>
      <c r="W85" s="392"/>
      <c r="X85" s="392"/>
      <c r="Y85" s="392"/>
      <c r="Z85" s="392"/>
      <c r="AA85" s="392"/>
      <c r="AB85" s="392"/>
      <c r="AC85" s="392"/>
      <c r="AD85" s="392"/>
    </row>
    <row r="86" spans="1:30" ht="14.25" customHeight="1">
      <c r="A86" s="2"/>
      <c r="B86" s="2"/>
      <c r="C86" s="2"/>
      <c r="D86" s="2"/>
      <c r="E86" s="2"/>
      <c r="F86" s="2"/>
      <c r="G86" s="2"/>
      <c r="H86" s="2"/>
      <c r="I86" s="2"/>
      <c r="J86" s="2"/>
      <c r="K86" s="2"/>
      <c r="L86" s="2"/>
      <c r="M86" s="2"/>
      <c r="N86" s="392"/>
      <c r="O86" s="392"/>
      <c r="P86" s="392"/>
      <c r="Q86" s="392"/>
      <c r="R86" s="392"/>
      <c r="S86" s="392"/>
      <c r="T86" s="392"/>
      <c r="U86" s="392"/>
      <c r="V86" s="392"/>
      <c r="W86" s="392"/>
      <c r="X86" s="392"/>
      <c r="Y86" s="392"/>
      <c r="Z86" s="392"/>
      <c r="AA86" s="392"/>
      <c r="AB86" s="392"/>
      <c r="AC86" s="392"/>
      <c r="AD86" s="392"/>
    </row>
    <row r="87" spans="1:30" ht="14.25" customHeight="1">
      <c r="A87" s="2"/>
      <c r="B87" s="2"/>
      <c r="C87" s="2"/>
      <c r="D87" s="2"/>
      <c r="E87" s="2"/>
      <c r="F87" s="2"/>
      <c r="G87" s="2"/>
      <c r="H87" s="2"/>
      <c r="I87" s="2"/>
      <c r="J87" s="2"/>
      <c r="K87" s="2"/>
      <c r="L87" s="2"/>
      <c r="M87" s="2"/>
      <c r="N87" s="392"/>
      <c r="O87" s="392"/>
      <c r="P87" s="392"/>
      <c r="Q87" s="392"/>
      <c r="R87" s="392"/>
      <c r="S87" s="392"/>
      <c r="T87" s="392"/>
      <c r="U87" s="392"/>
      <c r="V87" s="392"/>
      <c r="W87" s="392"/>
      <c r="X87" s="392"/>
      <c r="Y87" s="392"/>
      <c r="Z87" s="392"/>
      <c r="AA87" s="392"/>
      <c r="AB87" s="392"/>
      <c r="AC87" s="392"/>
      <c r="AD87" s="392"/>
    </row>
    <row r="88" spans="1:30" ht="14.25" customHeight="1">
      <c r="A88" s="2"/>
      <c r="B88" s="2"/>
      <c r="C88" s="2"/>
      <c r="D88" s="2"/>
      <c r="E88" s="2"/>
      <c r="F88" s="2"/>
      <c r="G88" s="2"/>
      <c r="H88" s="2"/>
      <c r="I88" s="2"/>
      <c r="J88" s="2"/>
      <c r="K88" s="2"/>
      <c r="L88" s="2"/>
      <c r="M88" s="2"/>
      <c r="N88" s="392"/>
      <c r="O88" s="392"/>
      <c r="P88" s="392"/>
      <c r="Q88" s="392"/>
      <c r="R88" s="392"/>
      <c r="S88" s="392"/>
      <c r="T88" s="392"/>
      <c r="U88" s="392"/>
      <c r="V88" s="392"/>
      <c r="W88" s="392"/>
      <c r="X88" s="392"/>
      <c r="Y88" s="392"/>
      <c r="Z88" s="392"/>
      <c r="AA88" s="392"/>
      <c r="AB88" s="392"/>
      <c r="AC88" s="392"/>
      <c r="AD88" s="392"/>
    </row>
    <row r="89" spans="1:30" ht="14.25" customHeight="1">
      <c r="A89" s="2"/>
      <c r="B89" s="2"/>
      <c r="C89" s="2"/>
      <c r="D89" s="2"/>
      <c r="E89" s="2"/>
      <c r="F89" s="2"/>
      <c r="G89" s="2"/>
      <c r="H89" s="2"/>
      <c r="I89" s="2"/>
      <c r="J89" s="2"/>
      <c r="K89" s="2"/>
      <c r="L89" s="2"/>
      <c r="M89" s="2"/>
      <c r="N89" s="392"/>
      <c r="O89" s="392"/>
      <c r="P89" s="392"/>
      <c r="Q89" s="392"/>
      <c r="R89" s="392"/>
      <c r="S89" s="392"/>
      <c r="T89" s="392"/>
      <c r="U89" s="392"/>
      <c r="V89" s="392"/>
      <c r="W89" s="392"/>
      <c r="X89" s="392"/>
      <c r="Y89" s="392"/>
      <c r="Z89" s="392"/>
      <c r="AA89" s="392"/>
      <c r="AB89" s="392"/>
      <c r="AC89" s="392"/>
      <c r="AD89" s="392"/>
    </row>
    <row r="90" spans="1:30" ht="14.25" customHeight="1">
      <c r="A90" s="2"/>
      <c r="B90" s="2"/>
      <c r="C90" s="2"/>
      <c r="D90" s="2"/>
      <c r="E90" s="2"/>
      <c r="F90" s="2"/>
      <c r="G90" s="2"/>
      <c r="H90" s="2"/>
      <c r="I90" s="2"/>
      <c r="J90" s="2"/>
      <c r="K90" s="2"/>
      <c r="L90" s="2"/>
      <c r="M90" s="2"/>
      <c r="N90" s="392"/>
      <c r="O90" s="392"/>
      <c r="P90" s="392"/>
      <c r="Q90" s="392"/>
      <c r="R90" s="392"/>
      <c r="S90" s="392"/>
      <c r="T90" s="392"/>
      <c r="U90" s="392"/>
      <c r="V90" s="392"/>
      <c r="W90" s="392"/>
      <c r="X90" s="392"/>
      <c r="Y90" s="392"/>
      <c r="Z90" s="392"/>
      <c r="AA90" s="392"/>
      <c r="AB90" s="392"/>
      <c r="AC90" s="392"/>
      <c r="AD90" s="392"/>
    </row>
    <row r="91" spans="1:30" ht="14.25" customHeight="1">
      <c r="A91" s="2"/>
      <c r="B91" s="2"/>
      <c r="C91" s="2"/>
      <c r="D91" s="2"/>
      <c r="E91" s="2"/>
      <c r="F91" s="2"/>
      <c r="G91" s="2"/>
      <c r="H91" s="2"/>
      <c r="I91" s="2"/>
      <c r="J91" s="2"/>
      <c r="K91" s="2"/>
      <c r="L91" s="2"/>
      <c r="M91" s="2"/>
      <c r="N91" s="392"/>
      <c r="O91" s="392"/>
      <c r="P91" s="392"/>
      <c r="Q91" s="392"/>
      <c r="R91" s="392"/>
      <c r="S91" s="392"/>
      <c r="T91" s="392"/>
      <c r="U91" s="392"/>
      <c r="V91" s="392"/>
      <c r="W91" s="392"/>
      <c r="X91" s="392"/>
      <c r="Y91" s="392"/>
      <c r="Z91" s="392"/>
      <c r="AA91" s="392"/>
      <c r="AB91" s="392"/>
      <c r="AC91" s="392"/>
      <c r="AD91" s="392"/>
    </row>
    <row r="92" spans="1:30" ht="14.25" customHeight="1">
      <c r="A92" s="2"/>
      <c r="B92" s="2"/>
      <c r="C92" s="2"/>
      <c r="D92" s="2"/>
      <c r="E92" s="2"/>
      <c r="F92" s="2"/>
      <c r="G92" s="2"/>
      <c r="H92" s="2"/>
      <c r="I92" s="2"/>
      <c r="J92" s="2"/>
      <c r="K92" s="2"/>
      <c r="L92" s="2"/>
      <c r="M92" s="2"/>
      <c r="N92" s="392"/>
      <c r="O92" s="392"/>
      <c r="P92" s="392"/>
      <c r="Q92" s="392"/>
      <c r="R92" s="392"/>
      <c r="S92" s="392"/>
      <c r="T92" s="392"/>
      <c r="U92" s="392"/>
      <c r="V92" s="392"/>
      <c r="W92" s="392"/>
      <c r="X92" s="392"/>
      <c r="Y92" s="392"/>
      <c r="Z92" s="392"/>
      <c r="AA92" s="392"/>
      <c r="AB92" s="392"/>
      <c r="AC92" s="392"/>
      <c r="AD92" s="392"/>
    </row>
    <row r="93" spans="1:30" ht="14.25" customHeight="1">
      <c r="A93" s="2"/>
      <c r="B93" s="2"/>
      <c r="C93" s="2"/>
      <c r="D93" s="2"/>
      <c r="E93" s="2"/>
      <c r="F93" s="2"/>
      <c r="G93" s="2"/>
      <c r="H93" s="2"/>
      <c r="I93" s="2"/>
      <c r="J93" s="2"/>
      <c r="K93" s="2"/>
      <c r="L93" s="2"/>
      <c r="M93" s="2"/>
      <c r="N93" s="392"/>
      <c r="O93" s="392"/>
      <c r="P93" s="392"/>
      <c r="Q93" s="392"/>
      <c r="R93" s="392"/>
      <c r="S93" s="392"/>
      <c r="T93" s="392"/>
      <c r="U93" s="392"/>
      <c r="V93" s="392"/>
      <c r="W93" s="392"/>
      <c r="X93" s="392"/>
      <c r="Y93" s="392"/>
      <c r="Z93" s="392"/>
      <c r="AA93" s="392"/>
      <c r="AB93" s="392"/>
      <c r="AC93" s="392"/>
      <c r="AD93" s="392"/>
    </row>
    <row r="94" spans="1:30" ht="14.25" customHeight="1">
      <c r="A94" s="392"/>
      <c r="B94" s="392"/>
      <c r="C94" s="392"/>
      <c r="D94" s="392"/>
      <c r="E94" s="392"/>
      <c r="F94" s="392"/>
      <c r="G94" s="392"/>
      <c r="H94" s="392"/>
      <c r="I94" s="392"/>
      <c r="J94" s="392"/>
      <c r="K94" s="392"/>
      <c r="L94" s="392"/>
      <c r="M94" s="392"/>
      <c r="N94" s="392"/>
      <c r="O94" s="392"/>
      <c r="P94" s="392"/>
      <c r="Q94" s="392"/>
      <c r="R94" s="392"/>
      <c r="S94" s="392"/>
      <c r="T94" s="392"/>
      <c r="U94" s="392"/>
      <c r="V94" s="392"/>
      <c r="W94" s="392"/>
      <c r="X94" s="392"/>
      <c r="Y94" s="392"/>
      <c r="Z94" s="392"/>
      <c r="AA94" s="392"/>
      <c r="AB94" s="392"/>
      <c r="AC94" s="392"/>
      <c r="AD94" s="392"/>
    </row>
    <row r="95" spans="1:30" ht="14.25" customHeight="1">
      <c r="A95" s="392"/>
      <c r="B95" s="392"/>
      <c r="C95" s="392"/>
      <c r="D95" s="392"/>
      <c r="E95" s="392"/>
      <c r="F95" s="392"/>
      <c r="G95" s="392"/>
      <c r="H95" s="392"/>
      <c r="I95" s="392"/>
      <c r="J95" s="392"/>
      <c r="K95" s="392"/>
      <c r="L95" s="392"/>
      <c r="M95" s="392"/>
      <c r="N95" s="392"/>
      <c r="O95" s="392"/>
      <c r="P95" s="392"/>
      <c r="Q95" s="392"/>
      <c r="R95" s="392"/>
      <c r="S95" s="392"/>
      <c r="T95" s="392"/>
      <c r="U95" s="392"/>
      <c r="V95" s="392"/>
      <c r="W95" s="392"/>
      <c r="X95" s="392"/>
      <c r="Y95" s="392"/>
      <c r="Z95" s="392"/>
      <c r="AA95" s="392"/>
      <c r="AB95" s="392"/>
      <c r="AC95" s="392"/>
      <c r="AD95" s="392"/>
    </row>
    <row r="96" spans="1:30" ht="14.25" customHeight="1">
      <c r="A96" s="392"/>
      <c r="B96" s="392"/>
      <c r="C96" s="392"/>
      <c r="D96" s="392"/>
      <c r="E96" s="392"/>
      <c r="F96" s="392"/>
      <c r="G96" s="392"/>
      <c r="H96" s="392"/>
      <c r="I96" s="392"/>
      <c r="J96" s="392"/>
      <c r="K96" s="392"/>
      <c r="L96" s="392"/>
      <c r="M96" s="392"/>
      <c r="N96" s="392"/>
      <c r="O96" s="392"/>
      <c r="P96" s="392"/>
      <c r="Q96" s="392"/>
      <c r="R96" s="392"/>
      <c r="S96" s="392"/>
      <c r="T96" s="392"/>
      <c r="U96" s="392"/>
      <c r="V96" s="392"/>
      <c r="W96" s="392"/>
      <c r="X96" s="392"/>
      <c r="Y96" s="392"/>
      <c r="Z96" s="392"/>
      <c r="AA96" s="392"/>
      <c r="AB96" s="392"/>
      <c r="AC96" s="392"/>
      <c r="AD96" s="392"/>
    </row>
    <row r="97" spans="1:30" ht="14.25" customHeight="1">
      <c r="A97" s="392"/>
      <c r="B97" s="392"/>
      <c r="C97" s="392"/>
      <c r="D97" s="392"/>
      <c r="E97" s="392"/>
      <c r="F97" s="392"/>
      <c r="G97" s="392"/>
      <c r="H97" s="392"/>
      <c r="I97" s="392"/>
      <c r="J97" s="392"/>
      <c r="K97" s="392"/>
      <c r="L97" s="392"/>
      <c r="M97" s="392"/>
      <c r="N97" s="392"/>
      <c r="O97" s="392"/>
      <c r="P97" s="392"/>
      <c r="Q97" s="392"/>
      <c r="R97" s="392"/>
      <c r="S97" s="392"/>
      <c r="T97" s="392"/>
      <c r="U97" s="392"/>
      <c r="V97" s="392"/>
      <c r="W97" s="392"/>
      <c r="X97" s="392"/>
      <c r="Y97" s="392"/>
      <c r="Z97" s="392"/>
      <c r="AA97" s="392"/>
      <c r="AB97" s="392"/>
      <c r="AC97" s="392"/>
      <c r="AD97" s="392"/>
    </row>
    <row r="98" spans="1:30" ht="14.25" customHeight="1">
      <c r="A98" s="392"/>
      <c r="B98" s="392"/>
      <c r="C98" s="392"/>
      <c r="D98" s="392"/>
      <c r="E98" s="392"/>
      <c r="F98" s="392"/>
      <c r="G98" s="392"/>
      <c r="H98" s="392"/>
      <c r="I98" s="392"/>
      <c r="J98" s="392"/>
      <c r="K98" s="392"/>
      <c r="L98" s="392"/>
      <c r="M98" s="392"/>
      <c r="N98" s="392"/>
      <c r="O98" s="392"/>
      <c r="P98" s="392"/>
      <c r="Q98" s="392"/>
      <c r="R98" s="392"/>
      <c r="S98" s="392"/>
      <c r="T98" s="392"/>
      <c r="U98" s="392"/>
      <c r="V98" s="392"/>
      <c r="W98" s="392"/>
      <c r="X98" s="392"/>
      <c r="Y98" s="392"/>
      <c r="Z98" s="392"/>
      <c r="AA98" s="392"/>
      <c r="AB98" s="392"/>
      <c r="AC98" s="392"/>
      <c r="AD98" s="392"/>
    </row>
    <row r="99" spans="1:30" ht="14.25" customHeight="1">
      <c r="A99" s="392"/>
      <c r="B99" s="392"/>
      <c r="C99" s="392"/>
      <c r="D99" s="392"/>
      <c r="E99" s="392"/>
      <c r="F99" s="392"/>
      <c r="G99" s="392"/>
      <c r="H99" s="392"/>
      <c r="I99" s="392"/>
      <c r="J99" s="392"/>
      <c r="K99" s="392"/>
      <c r="L99" s="392"/>
      <c r="M99" s="392"/>
      <c r="N99" s="392"/>
      <c r="O99" s="392"/>
      <c r="P99" s="392"/>
      <c r="Q99" s="392"/>
      <c r="R99" s="392"/>
      <c r="S99" s="392"/>
      <c r="T99" s="392"/>
      <c r="U99" s="392"/>
      <c r="V99" s="392"/>
      <c r="W99" s="392"/>
      <c r="X99" s="392"/>
      <c r="Y99" s="392"/>
      <c r="Z99" s="392"/>
      <c r="AA99" s="392"/>
      <c r="AB99" s="392"/>
      <c r="AC99" s="392"/>
      <c r="AD99" s="392"/>
    </row>
    <row r="100" spans="1:30" ht="14.25" customHeight="1">
      <c r="A100" s="392"/>
      <c r="B100" s="392"/>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2"/>
      <c r="Z100" s="392"/>
      <c r="AA100" s="392"/>
      <c r="AB100" s="392"/>
      <c r="AC100" s="392"/>
      <c r="AD100" s="392"/>
    </row>
    <row r="101" spans="1:30" ht="14.25" customHeight="1">
      <c r="A101" s="392"/>
      <c r="B101" s="392"/>
      <c r="C101" s="392"/>
      <c r="D101" s="392"/>
      <c r="E101" s="392"/>
      <c r="F101" s="392"/>
      <c r="G101" s="392"/>
      <c r="H101" s="392"/>
      <c r="I101" s="392"/>
      <c r="J101" s="392"/>
      <c r="K101" s="392"/>
      <c r="L101" s="392"/>
      <c r="M101" s="392"/>
      <c r="N101" s="392"/>
      <c r="O101" s="392"/>
      <c r="P101" s="392"/>
      <c r="Q101" s="392"/>
      <c r="R101" s="392"/>
      <c r="S101" s="392"/>
      <c r="T101" s="392"/>
      <c r="U101" s="392"/>
      <c r="V101" s="392"/>
      <c r="W101" s="392"/>
      <c r="X101" s="392"/>
      <c r="Y101" s="392"/>
      <c r="Z101" s="392"/>
      <c r="AA101" s="392"/>
      <c r="AB101" s="392"/>
      <c r="AC101" s="392"/>
      <c r="AD101" s="392"/>
    </row>
    <row r="102" spans="1:30" ht="14.25" customHeight="1">
      <c r="A102" s="392"/>
      <c r="B102" s="392"/>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2"/>
      <c r="Y102" s="392"/>
      <c r="Z102" s="392"/>
      <c r="AA102" s="392"/>
      <c r="AB102" s="392"/>
      <c r="AC102" s="392"/>
      <c r="AD102" s="392"/>
    </row>
    <row r="103" spans="1:30" ht="14.25" customHeight="1">
      <c r="A103" s="392"/>
      <c r="B103" s="392"/>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2"/>
      <c r="Z103" s="392"/>
      <c r="AA103" s="392"/>
      <c r="AB103" s="392"/>
      <c r="AC103" s="392"/>
      <c r="AD103" s="392"/>
    </row>
    <row r="104" spans="1:30" ht="14.25" customHeight="1">
      <c r="A104" s="392"/>
      <c r="B104" s="392"/>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2"/>
      <c r="Z104" s="392"/>
      <c r="AA104" s="392"/>
      <c r="AB104" s="392"/>
      <c r="AC104" s="392"/>
      <c r="AD104" s="392"/>
    </row>
    <row r="105" spans="1:30" ht="14.25" customHeight="1">
      <c r="A105" s="392"/>
      <c r="B105" s="392"/>
      <c r="C105" s="392"/>
      <c r="D105" s="392"/>
      <c r="E105" s="392"/>
      <c r="F105" s="392"/>
      <c r="G105" s="392"/>
      <c r="H105" s="392"/>
      <c r="I105" s="392"/>
      <c r="J105" s="392"/>
      <c r="K105" s="392"/>
      <c r="L105" s="392"/>
      <c r="M105" s="392"/>
      <c r="N105" s="392"/>
      <c r="O105" s="392"/>
      <c r="P105" s="392"/>
      <c r="Q105" s="392"/>
      <c r="R105" s="392"/>
      <c r="S105" s="392"/>
      <c r="T105" s="392"/>
      <c r="U105" s="392"/>
      <c r="V105" s="392"/>
      <c r="W105" s="392"/>
      <c r="X105" s="392"/>
      <c r="Y105" s="392"/>
      <c r="Z105" s="392"/>
      <c r="AA105" s="392"/>
      <c r="AB105" s="392"/>
      <c r="AC105" s="392"/>
      <c r="AD105" s="392"/>
    </row>
    <row r="106" spans="1:30" ht="14.25" customHeight="1">
      <c r="A106" s="392"/>
      <c r="B106" s="392"/>
      <c r="C106" s="392"/>
      <c r="D106" s="392"/>
      <c r="E106" s="392"/>
      <c r="F106" s="392"/>
      <c r="G106" s="392"/>
      <c r="H106" s="392"/>
      <c r="I106" s="392"/>
      <c r="J106" s="392"/>
      <c r="K106" s="392"/>
      <c r="L106" s="392"/>
      <c r="M106" s="392"/>
      <c r="N106" s="392"/>
      <c r="O106" s="392"/>
      <c r="P106" s="392"/>
      <c r="Q106" s="392"/>
      <c r="R106" s="392"/>
      <c r="S106" s="392"/>
      <c r="T106" s="392"/>
      <c r="U106" s="392"/>
      <c r="V106" s="392"/>
      <c r="W106" s="392"/>
      <c r="X106" s="392"/>
      <c r="Y106" s="392"/>
      <c r="Z106" s="392"/>
      <c r="AA106" s="392"/>
      <c r="AB106" s="392"/>
      <c r="AC106" s="392"/>
      <c r="AD106" s="392"/>
    </row>
    <row r="107" spans="1:30" ht="14.25" customHeight="1">
      <c r="A107" s="392"/>
      <c r="B107" s="392"/>
      <c r="C107" s="392"/>
      <c r="D107" s="392"/>
      <c r="E107" s="392"/>
      <c r="F107" s="392"/>
      <c r="G107" s="392"/>
      <c r="H107" s="392"/>
      <c r="I107" s="392"/>
      <c r="J107" s="392"/>
      <c r="K107" s="392"/>
      <c r="L107" s="392"/>
      <c r="M107" s="392"/>
      <c r="N107" s="392"/>
      <c r="O107" s="392"/>
      <c r="P107" s="392"/>
      <c r="Q107" s="392"/>
      <c r="R107" s="392"/>
      <c r="S107" s="392"/>
      <c r="T107" s="392"/>
      <c r="U107" s="392"/>
      <c r="V107" s="392"/>
      <c r="W107" s="392"/>
      <c r="X107" s="392"/>
      <c r="Y107" s="392"/>
      <c r="Z107" s="392"/>
      <c r="AA107" s="392"/>
      <c r="AB107" s="392"/>
      <c r="AC107" s="392"/>
      <c r="AD107" s="392"/>
    </row>
    <row r="108" spans="1:30" ht="14.25" customHeight="1">
      <c r="A108" s="392"/>
      <c r="B108" s="392"/>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2"/>
      <c r="Y108" s="392"/>
      <c r="Z108" s="392"/>
      <c r="AA108" s="392"/>
      <c r="AB108" s="392"/>
      <c r="AC108" s="392"/>
      <c r="AD108" s="392"/>
    </row>
    <row r="109" spans="1:30" ht="14.25" customHeight="1">
      <c r="A109" s="392"/>
      <c r="B109" s="392"/>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2"/>
      <c r="Z109" s="392"/>
      <c r="AA109" s="392"/>
      <c r="AB109" s="392"/>
      <c r="AC109" s="392"/>
      <c r="AD109" s="392"/>
    </row>
    <row r="110" spans="1:30" ht="14.25" customHeight="1">
      <c r="A110" s="392"/>
      <c r="B110" s="392"/>
      <c r="C110" s="392"/>
      <c r="D110" s="392"/>
      <c r="E110" s="392"/>
      <c r="F110" s="392"/>
      <c r="G110" s="392"/>
      <c r="H110" s="392"/>
      <c r="I110" s="392"/>
      <c r="J110" s="392"/>
      <c r="K110" s="392"/>
      <c r="L110" s="392"/>
      <c r="M110" s="392"/>
      <c r="N110" s="392"/>
      <c r="O110" s="392"/>
      <c r="P110" s="392"/>
      <c r="Q110" s="392"/>
      <c r="R110" s="392"/>
      <c r="S110" s="392"/>
      <c r="T110" s="392"/>
      <c r="U110" s="392"/>
      <c r="V110" s="392"/>
      <c r="W110" s="392"/>
      <c r="X110" s="392"/>
      <c r="Y110" s="392"/>
      <c r="Z110" s="392"/>
      <c r="AA110" s="392"/>
      <c r="AB110" s="392"/>
      <c r="AC110" s="392"/>
      <c r="AD110" s="392"/>
    </row>
    <row r="111" spans="1:30" ht="14.25" customHeight="1">
      <c r="A111" s="392"/>
      <c r="B111" s="392"/>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2"/>
      <c r="Z111" s="392"/>
      <c r="AA111" s="392"/>
      <c r="AB111" s="392"/>
      <c r="AC111" s="392"/>
      <c r="AD111" s="392"/>
    </row>
    <row r="112" spans="1:30" ht="14.25" customHeight="1">
      <c r="A112" s="392"/>
      <c r="B112" s="392"/>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2"/>
      <c r="Y112" s="392"/>
      <c r="Z112" s="392"/>
      <c r="AA112" s="392"/>
      <c r="AB112" s="392"/>
      <c r="AC112" s="392"/>
      <c r="AD112" s="392"/>
    </row>
    <row r="113" spans="1:30" ht="14.25" customHeight="1">
      <c r="A113" s="392"/>
      <c r="B113" s="392"/>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2"/>
      <c r="Z113" s="392"/>
      <c r="AA113" s="392"/>
      <c r="AB113" s="392"/>
      <c r="AC113" s="392"/>
      <c r="AD113" s="392"/>
    </row>
    <row r="114" spans="1:30" ht="14.25" customHeight="1">
      <c r="A114" s="392"/>
      <c r="B114" s="392"/>
      <c r="C114" s="392"/>
      <c r="D114" s="392"/>
      <c r="E114" s="392"/>
      <c r="F114" s="392"/>
      <c r="G114" s="392"/>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row>
    <row r="115" spans="1:30" ht="14.25" customHeight="1">
      <c r="A115" s="392"/>
      <c r="B115" s="392"/>
      <c r="C115" s="392"/>
      <c r="D115" s="392"/>
      <c r="E115" s="392"/>
      <c r="F115" s="392"/>
      <c r="G115" s="392"/>
      <c r="H115" s="392"/>
      <c r="I115" s="392"/>
      <c r="J115" s="392"/>
      <c r="K115" s="392"/>
      <c r="L115" s="392"/>
      <c r="M115" s="392"/>
      <c r="N115" s="392"/>
      <c r="O115" s="392"/>
      <c r="P115" s="392"/>
      <c r="Q115" s="392"/>
      <c r="R115" s="392"/>
      <c r="S115" s="392"/>
      <c r="T115" s="392"/>
      <c r="U115" s="392"/>
      <c r="V115" s="392"/>
      <c r="W115" s="392"/>
      <c r="X115" s="392"/>
      <c r="Y115" s="392"/>
      <c r="Z115" s="392"/>
      <c r="AA115" s="392"/>
      <c r="AB115" s="392"/>
      <c r="AC115" s="392"/>
      <c r="AD115" s="392"/>
    </row>
    <row r="116" spans="1:30" ht="14.25" customHeight="1">
      <c r="A116" s="392"/>
      <c r="B116" s="392"/>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2"/>
      <c r="Y116" s="392"/>
      <c r="Z116" s="392"/>
      <c r="AA116" s="392"/>
      <c r="AB116" s="392"/>
      <c r="AC116" s="392"/>
      <c r="AD116" s="392"/>
    </row>
    <row r="117" spans="1:30" ht="14.25" customHeight="1">
      <c r="A117" s="392"/>
      <c r="B117" s="392"/>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2"/>
      <c r="Z117" s="392"/>
      <c r="AA117" s="392"/>
      <c r="AB117" s="392"/>
      <c r="AC117" s="392"/>
      <c r="AD117" s="392"/>
    </row>
    <row r="118" spans="1:30" ht="14.25" customHeight="1">
      <c r="A118" s="392"/>
      <c r="B118" s="392"/>
      <c r="C118" s="392"/>
      <c r="D118" s="392"/>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392"/>
    </row>
    <row r="119" spans="1:30" ht="14.25" customHeight="1">
      <c r="A119" s="392"/>
      <c r="B119" s="392"/>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2"/>
      <c r="Z119" s="392"/>
      <c r="AA119" s="392"/>
      <c r="AB119" s="392"/>
      <c r="AC119" s="392"/>
      <c r="AD119" s="392"/>
    </row>
    <row r="120" spans="1:30" ht="14.25" customHeight="1">
      <c r="A120" s="392"/>
      <c r="B120" s="392"/>
      <c r="C120" s="392"/>
      <c r="D120" s="392"/>
      <c r="E120" s="392"/>
      <c r="F120" s="392"/>
      <c r="G120" s="392"/>
      <c r="H120" s="392"/>
      <c r="I120" s="392"/>
      <c r="J120" s="392"/>
      <c r="K120" s="392"/>
      <c r="L120" s="392"/>
      <c r="M120" s="392"/>
      <c r="N120" s="392"/>
      <c r="O120" s="392"/>
      <c r="P120" s="392"/>
      <c r="Q120" s="392"/>
      <c r="R120" s="392"/>
      <c r="S120" s="392"/>
      <c r="T120" s="392"/>
      <c r="U120" s="392"/>
      <c r="V120" s="392"/>
      <c r="W120" s="392"/>
      <c r="X120" s="392"/>
      <c r="Y120" s="392"/>
      <c r="Z120" s="392"/>
      <c r="AA120" s="392"/>
      <c r="AB120" s="392"/>
      <c r="AC120" s="392"/>
      <c r="AD120" s="392"/>
    </row>
    <row r="121" spans="1:30" ht="14.25" customHeight="1">
      <c r="A121" s="392"/>
      <c r="B121" s="392"/>
      <c r="C121" s="392"/>
      <c r="D121" s="392"/>
      <c r="E121" s="392"/>
      <c r="F121" s="392"/>
      <c r="G121" s="392"/>
      <c r="H121" s="392"/>
      <c r="I121" s="392"/>
      <c r="J121" s="392"/>
      <c r="K121" s="392"/>
      <c r="L121" s="392"/>
      <c r="M121" s="392"/>
      <c r="N121" s="392"/>
      <c r="O121" s="392"/>
      <c r="P121" s="392"/>
      <c r="Q121" s="392"/>
      <c r="R121" s="392"/>
      <c r="S121" s="392"/>
      <c r="T121" s="392"/>
      <c r="U121" s="392"/>
      <c r="V121" s="392"/>
      <c r="W121" s="392"/>
      <c r="X121" s="392"/>
      <c r="Y121" s="392"/>
      <c r="Z121" s="392"/>
      <c r="AA121" s="392"/>
      <c r="AB121" s="392"/>
      <c r="AC121" s="392"/>
      <c r="AD121" s="392"/>
    </row>
    <row r="122" spans="1:30" ht="14.25" customHeight="1">
      <c r="A122" s="392"/>
      <c r="B122" s="392"/>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2"/>
      <c r="Z122" s="392"/>
      <c r="AA122" s="392"/>
      <c r="AB122" s="392"/>
      <c r="AC122" s="392"/>
      <c r="AD122" s="392"/>
    </row>
    <row r="123" spans="1:30" ht="14.25" customHeight="1">
      <c r="A123" s="392"/>
      <c r="B123" s="392"/>
      <c r="C123" s="392"/>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2"/>
      <c r="Z123" s="392"/>
      <c r="AA123" s="392"/>
      <c r="AB123" s="392"/>
      <c r="AC123" s="392"/>
      <c r="AD123" s="392"/>
    </row>
    <row r="124" spans="1:30" ht="14.25" customHeight="1">
      <c r="A124" s="392"/>
      <c r="B124" s="392"/>
      <c r="C124" s="392"/>
      <c r="D124" s="392"/>
      <c r="E124" s="392"/>
      <c r="F124" s="392"/>
      <c r="G124" s="392"/>
      <c r="H124" s="392"/>
      <c r="I124" s="392"/>
      <c r="J124" s="392"/>
      <c r="K124" s="392"/>
      <c r="L124" s="392"/>
      <c r="M124" s="392"/>
      <c r="N124" s="392"/>
      <c r="O124" s="392"/>
      <c r="P124" s="392"/>
      <c r="Q124" s="392"/>
      <c r="R124" s="392"/>
      <c r="S124" s="392"/>
      <c r="T124" s="392"/>
      <c r="U124" s="392"/>
      <c r="V124" s="392"/>
      <c r="W124" s="392"/>
      <c r="X124" s="392"/>
      <c r="Y124" s="392"/>
      <c r="Z124" s="392"/>
      <c r="AA124" s="392"/>
      <c r="AB124" s="392"/>
      <c r="AC124" s="392"/>
      <c r="AD124" s="392"/>
    </row>
    <row r="125" spans="1:30" ht="14.25" customHeight="1">
      <c r="A125" s="392"/>
      <c r="B125" s="392"/>
      <c r="C125" s="392"/>
      <c r="D125" s="392"/>
      <c r="E125" s="392"/>
      <c r="F125" s="392"/>
      <c r="G125" s="392"/>
      <c r="H125" s="392"/>
      <c r="I125" s="392"/>
      <c r="J125" s="392"/>
      <c r="K125" s="392"/>
      <c r="L125" s="392"/>
      <c r="M125" s="392"/>
      <c r="N125" s="392"/>
      <c r="O125" s="392"/>
      <c r="P125" s="392"/>
      <c r="Q125" s="392"/>
      <c r="R125" s="392"/>
      <c r="S125" s="392"/>
      <c r="T125" s="392"/>
      <c r="U125" s="392"/>
      <c r="V125" s="392"/>
      <c r="W125" s="392"/>
      <c r="X125" s="392"/>
      <c r="Y125" s="392"/>
      <c r="Z125" s="392"/>
      <c r="AA125" s="392"/>
      <c r="AB125" s="392"/>
      <c r="AC125" s="392"/>
      <c r="AD125" s="392"/>
    </row>
    <row r="126" spans="1:30" ht="14.25" customHeight="1">
      <c r="A126" s="392"/>
      <c r="B126" s="392"/>
      <c r="C126" s="392"/>
      <c r="D126" s="392"/>
      <c r="E126" s="392"/>
      <c r="F126" s="392"/>
      <c r="G126" s="392"/>
      <c r="H126" s="392"/>
      <c r="I126" s="392"/>
      <c r="J126" s="392"/>
      <c r="K126" s="392"/>
      <c r="L126" s="392"/>
      <c r="M126" s="392"/>
      <c r="N126" s="392"/>
      <c r="O126" s="392"/>
      <c r="P126" s="392"/>
      <c r="Q126" s="392"/>
      <c r="R126" s="392"/>
      <c r="S126" s="392"/>
      <c r="T126" s="392"/>
      <c r="U126" s="392"/>
      <c r="V126" s="392"/>
      <c r="W126" s="392"/>
      <c r="X126" s="392"/>
      <c r="Y126" s="392"/>
      <c r="Z126" s="392"/>
      <c r="AA126" s="392"/>
      <c r="AB126" s="392"/>
      <c r="AC126" s="392"/>
      <c r="AD126" s="392"/>
    </row>
    <row r="127" spans="1:30" ht="14.25" customHeight="1">
      <c r="A127" s="392"/>
      <c r="B127" s="392"/>
      <c r="C127" s="392"/>
      <c r="D127" s="392"/>
      <c r="E127" s="392"/>
      <c r="F127" s="392"/>
      <c r="G127" s="392"/>
      <c r="H127" s="392"/>
      <c r="I127" s="392"/>
      <c r="J127" s="392"/>
      <c r="K127" s="392"/>
      <c r="L127" s="392"/>
      <c r="M127" s="392"/>
      <c r="N127" s="392"/>
      <c r="O127" s="392"/>
      <c r="P127" s="392"/>
      <c r="Q127" s="392"/>
      <c r="R127" s="392"/>
      <c r="S127" s="392"/>
      <c r="T127" s="392"/>
      <c r="U127" s="392"/>
      <c r="V127" s="392"/>
      <c r="W127" s="392"/>
      <c r="X127" s="392"/>
      <c r="Y127" s="392"/>
      <c r="Z127" s="392"/>
      <c r="AA127" s="392"/>
      <c r="AB127" s="392"/>
      <c r="AC127" s="392"/>
      <c r="AD127" s="392"/>
    </row>
    <row r="128" spans="1:30" ht="14.25" customHeight="1">
      <c r="A128" s="392"/>
      <c r="B128" s="392"/>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2"/>
      <c r="Y128" s="392"/>
      <c r="Z128" s="392"/>
      <c r="AA128" s="392"/>
      <c r="AB128" s="392"/>
      <c r="AC128" s="392"/>
      <c r="AD128" s="392"/>
    </row>
    <row r="129" spans="1:30" ht="14.25" customHeight="1">
      <c r="A129" s="392"/>
      <c r="B129" s="392"/>
      <c r="C129" s="392"/>
      <c r="D129" s="392"/>
      <c r="E129" s="392"/>
      <c r="F129" s="392"/>
      <c r="G129" s="392"/>
      <c r="H129" s="392"/>
      <c r="I129" s="392"/>
      <c r="J129" s="392"/>
      <c r="K129" s="392"/>
      <c r="L129" s="392"/>
      <c r="M129" s="392"/>
      <c r="N129" s="392"/>
      <c r="O129" s="392"/>
      <c r="P129" s="392"/>
      <c r="Q129" s="392"/>
      <c r="R129" s="392"/>
      <c r="S129" s="392"/>
      <c r="T129" s="392"/>
      <c r="U129" s="392"/>
      <c r="V129" s="392"/>
      <c r="W129" s="392"/>
      <c r="X129" s="392"/>
      <c r="Y129" s="392"/>
      <c r="Z129" s="392"/>
      <c r="AA129" s="392"/>
      <c r="AB129" s="392"/>
      <c r="AC129" s="392"/>
      <c r="AD129" s="392"/>
    </row>
    <row r="130" spans="1:30" ht="14.25" customHeight="1">
      <c r="A130" s="392"/>
      <c r="B130" s="392"/>
      <c r="C130" s="392"/>
      <c r="D130" s="392"/>
      <c r="E130" s="392"/>
      <c r="F130" s="392"/>
      <c r="G130" s="392"/>
      <c r="H130" s="392"/>
      <c r="I130" s="392"/>
      <c r="J130" s="392"/>
      <c r="K130" s="392"/>
      <c r="L130" s="392"/>
      <c r="M130" s="392"/>
      <c r="N130" s="392"/>
      <c r="O130" s="392"/>
      <c r="P130" s="392"/>
      <c r="Q130" s="392"/>
      <c r="R130" s="392"/>
      <c r="S130" s="392"/>
      <c r="T130" s="392"/>
      <c r="U130" s="392"/>
      <c r="V130" s="392"/>
      <c r="W130" s="392"/>
      <c r="X130" s="392"/>
      <c r="Y130" s="392"/>
      <c r="Z130" s="392"/>
      <c r="AA130" s="392"/>
      <c r="AB130" s="392"/>
      <c r="AC130" s="392"/>
      <c r="AD130" s="392"/>
    </row>
    <row r="131" spans="1:30" ht="14.25" customHeight="1">
      <c r="A131" s="392"/>
      <c r="B131" s="392"/>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2"/>
      <c r="Y131" s="392"/>
      <c r="Z131" s="392"/>
      <c r="AA131" s="392"/>
      <c r="AB131" s="392"/>
      <c r="AC131" s="392"/>
      <c r="AD131" s="392"/>
    </row>
    <row r="132" spans="1:30" ht="14.25" customHeight="1">
      <c r="A132" s="392"/>
      <c r="B132" s="392"/>
      <c r="C132" s="392"/>
      <c r="D132" s="392"/>
      <c r="E132" s="392"/>
      <c r="F132" s="392"/>
      <c r="G132" s="392"/>
      <c r="H132" s="392"/>
      <c r="I132" s="392"/>
      <c r="J132" s="392"/>
      <c r="K132" s="392"/>
      <c r="L132" s="392"/>
      <c r="M132" s="392"/>
      <c r="N132" s="392"/>
      <c r="O132" s="392"/>
      <c r="P132" s="392"/>
      <c r="Q132" s="392"/>
      <c r="R132" s="392"/>
      <c r="S132" s="392"/>
      <c r="T132" s="392"/>
      <c r="U132" s="392"/>
      <c r="V132" s="392"/>
      <c r="W132" s="392"/>
      <c r="X132" s="392"/>
      <c r="Y132" s="392"/>
      <c r="Z132" s="392"/>
      <c r="AA132" s="392"/>
      <c r="AB132" s="392"/>
      <c r="AC132" s="392"/>
      <c r="AD132" s="392"/>
    </row>
    <row r="133" spans="1:30" ht="14.25" customHeight="1">
      <c r="A133" s="392"/>
      <c r="B133" s="392"/>
      <c r="C133" s="392"/>
      <c r="D133" s="392"/>
      <c r="E133" s="392"/>
      <c r="F133" s="392"/>
      <c r="G133" s="392"/>
      <c r="H133" s="392"/>
      <c r="I133" s="392"/>
      <c r="J133" s="392"/>
      <c r="K133" s="392"/>
      <c r="L133" s="392"/>
      <c r="M133" s="392"/>
      <c r="N133" s="392"/>
      <c r="O133" s="392"/>
      <c r="P133" s="392"/>
      <c r="Q133" s="392"/>
      <c r="R133" s="392"/>
      <c r="S133" s="392"/>
      <c r="T133" s="392"/>
      <c r="U133" s="392"/>
      <c r="V133" s="392"/>
      <c r="W133" s="392"/>
      <c r="X133" s="392"/>
      <c r="Y133" s="392"/>
      <c r="Z133" s="392"/>
      <c r="AA133" s="392"/>
      <c r="AB133" s="392"/>
      <c r="AC133" s="392"/>
      <c r="AD133" s="392"/>
    </row>
    <row r="134" spans="1:30" ht="14.25" customHeight="1">
      <c r="A134" s="392"/>
      <c r="B134" s="392"/>
      <c r="C134" s="392"/>
      <c r="D134" s="392"/>
      <c r="E134" s="392"/>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row>
    <row r="135" spans="1:30" ht="14.25" customHeight="1">
      <c r="A135" s="392"/>
      <c r="B135" s="392"/>
      <c r="C135" s="392"/>
      <c r="D135" s="392"/>
      <c r="E135" s="392"/>
      <c r="F135" s="392"/>
      <c r="G135" s="392"/>
      <c r="H135" s="392"/>
      <c r="I135" s="392"/>
      <c r="J135" s="392"/>
      <c r="K135" s="392"/>
      <c r="L135" s="392"/>
      <c r="M135" s="392"/>
      <c r="N135" s="392"/>
      <c r="O135" s="392"/>
      <c r="P135" s="392"/>
      <c r="Q135" s="392"/>
      <c r="R135" s="392"/>
      <c r="S135" s="392"/>
      <c r="T135" s="392"/>
      <c r="U135" s="392"/>
      <c r="V135" s="392"/>
      <c r="W135" s="392"/>
      <c r="X135" s="392"/>
      <c r="Y135" s="392"/>
      <c r="Z135" s="392"/>
      <c r="AA135" s="392"/>
      <c r="AB135" s="392"/>
      <c r="AC135" s="392"/>
      <c r="AD135" s="392"/>
    </row>
    <row r="136" spans="1:30" ht="14.25" customHeight="1">
      <c r="A136" s="392"/>
      <c r="B136" s="392"/>
      <c r="C136" s="392"/>
      <c r="D136" s="392"/>
      <c r="E136" s="392"/>
      <c r="F136" s="392"/>
      <c r="G136" s="392"/>
      <c r="H136" s="392"/>
      <c r="I136" s="392"/>
      <c r="J136" s="392"/>
      <c r="K136" s="392"/>
      <c r="L136" s="392"/>
      <c r="M136" s="392"/>
      <c r="N136" s="392"/>
      <c r="O136" s="392"/>
      <c r="P136" s="392"/>
      <c r="Q136" s="392"/>
      <c r="R136" s="392"/>
      <c r="S136" s="392"/>
      <c r="T136" s="392"/>
      <c r="U136" s="392"/>
      <c r="V136" s="392"/>
      <c r="W136" s="392"/>
      <c r="X136" s="392"/>
      <c r="Y136" s="392"/>
      <c r="Z136" s="392"/>
      <c r="AA136" s="392"/>
      <c r="AB136" s="392"/>
      <c r="AC136" s="392"/>
      <c r="AD136" s="392"/>
    </row>
    <row r="137" spans="1:30" ht="14.25" customHeight="1">
      <c r="A137" s="392"/>
      <c r="B137" s="392"/>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2"/>
      <c r="Y137" s="392"/>
      <c r="Z137" s="392"/>
      <c r="AA137" s="392"/>
      <c r="AB137" s="392"/>
      <c r="AC137" s="392"/>
      <c r="AD137" s="392"/>
    </row>
    <row r="138" spans="1:30" ht="14.25" customHeight="1">
      <c r="A138" s="392"/>
      <c r="B138" s="392"/>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2"/>
      <c r="Z138" s="392"/>
      <c r="AA138" s="392"/>
      <c r="AB138" s="392"/>
      <c r="AC138" s="392"/>
      <c r="AD138" s="392"/>
    </row>
    <row r="139" spans="1:30" ht="14.25" customHeight="1">
      <c r="A139" s="392"/>
      <c r="B139" s="392"/>
      <c r="C139" s="392"/>
      <c r="D139" s="392"/>
      <c r="E139" s="392"/>
      <c r="F139" s="392"/>
      <c r="G139" s="392"/>
      <c r="H139" s="392"/>
      <c r="I139" s="392"/>
      <c r="J139" s="392"/>
      <c r="K139" s="392"/>
      <c r="L139" s="392"/>
      <c r="M139" s="392"/>
      <c r="N139" s="392"/>
      <c r="O139" s="392"/>
      <c r="P139" s="392"/>
      <c r="Q139" s="392"/>
      <c r="R139" s="392"/>
      <c r="S139" s="392"/>
      <c r="T139" s="392"/>
      <c r="U139" s="392"/>
      <c r="V139" s="392"/>
      <c r="W139" s="392"/>
      <c r="X139" s="392"/>
      <c r="Y139" s="392"/>
      <c r="Z139" s="392"/>
      <c r="AA139" s="392"/>
      <c r="AB139" s="392"/>
      <c r="AC139" s="392"/>
      <c r="AD139" s="392"/>
    </row>
    <row r="140" spans="1:30" ht="14.25" customHeight="1">
      <c r="A140" s="392"/>
      <c r="B140" s="392"/>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row>
    <row r="141" spans="1:30" ht="14.25" customHeight="1">
      <c r="A141" s="392"/>
      <c r="B141" s="392"/>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2"/>
      <c r="Y141" s="392"/>
      <c r="Z141" s="392"/>
      <c r="AA141" s="392"/>
      <c r="AB141" s="392"/>
      <c r="AC141" s="392"/>
      <c r="AD141" s="392"/>
    </row>
    <row r="142" spans="1:30" ht="14.25" customHeight="1">
      <c r="A142" s="392"/>
      <c r="B142" s="392"/>
      <c r="C142" s="392"/>
      <c r="D142" s="392"/>
      <c r="E142" s="392"/>
      <c r="F142" s="392"/>
      <c r="G142" s="392"/>
      <c r="H142" s="392"/>
      <c r="I142" s="392"/>
      <c r="J142" s="392"/>
      <c r="K142" s="392"/>
      <c r="L142" s="392"/>
      <c r="M142" s="392"/>
      <c r="N142" s="392"/>
      <c r="O142" s="392"/>
      <c r="P142" s="392"/>
      <c r="Q142" s="392"/>
      <c r="R142" s="392"/>
      <c r="S142" s="392"/>
      <c r="T142" s="392"/>
      <c r="U142" s="392"/>
      <c r="V142" s="392"/>
      <c r="W142" s="392"/>
      <c r="X142" s="392"/>
      <c r="Y142" s="392"/>
      <c r="Z142" s="392"/>
      <c r="AA142" s="392"/>
      <c r="AB142" s="392"/>
      <c r="AC142" s="392"/>
      <c r="AD142" s="392"/>
    </row>
    <row r="143" spans="1:30" ht="14.25" customHeight="1">
      <c r="A143" s="392"/>
      <c r="B143" s="392"/>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2"/>
      <c r="Z143" s="392"/>
      <c r="AA143" s="392"/>
      <c r="AB143" s="392"/>
      <c r="AC143" s="392"/>
      <c r="AD143" s="392"/>
    </row>
    <row r="144" spans="1:30" ht="14.25" customHeight="1">
      <c r="A144" s="392"/>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row>
    <row r="145" spans="1:30" ht="14.25" customHeight="1">
      <c r="A145" s="392"/>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row>
    <row r="146" spans="1:30" ht="14.25" customHeight="1">
      <c r="A146" s="392"/>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row>
    <row r="147" spans="1:30" ht="14.25" customHeight="1">
      <c r="A147" s="392"/>
      <c r="B147" s="392"/>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2"/>
      <c r="Z147" s="392"/>
      <c r="AA147" s="392"/>
      <c r="AB147" s="392"/>
      <c r="AC147" s="392"/>
      <c r="AD147" s="392"/>
    </row>
    <row r="148" spans="1:30" ht="14.25" customHeight="1">
      <c r="A148" s="392"/>
      <c r="B148" s="392"/>
      <c r="C148" s="392"/>
      <c r="D148" s="392"/>
      <c r="E148" s="392"/>
      <c r="F148" s="392"/>
      <c r="G148" s="392"/>
      <c r="H148" s="392"/>
      <c r="I148" s="392"/>
      <c r="J148" s="392"/>
      <c r="K148" s="392"/>
      <c r="L148" s="392"/>
      <c r="M148" s="392"/>
      <c r="N148" s="392"/>
      <c r="O148" s="392"/>
      <c r="P148" s="392"/>
      <c r="Q148" s="392"/>
      <c r="R148" s="392"/>
      <c r="S148" s="392"/>
      <c r="T148" s="392"/>
      <c r="U148" s="392"/>
      <c r="V148" s="392"/>
      <c r="W148" s="392"/>
      <c r="X148" s="392"/>
      <c r="Y148" s="392"/>
      <c r="Z148" s="392"/>
      <c r="AA148" s="392"/>
      <c r="AB148" s="392"/>
      <c r="AC148" s="392"/>
      <c r="AD148" s="392"/>
    </row>
    <row r="149" spans="1:30" ht="14.25" customHeight="1">
      <c r="A149" s="392"/>
      <c r="B149" s="392"/>
      <c r="C149" s="392"/>
      <c r="D149" s="392"/>
      <c r="E149" s="392"/>
      <c r="F149" s="392"/>
      <c r="G149" s="392"/>
      <c r="H149" s="392"/>
      <c r="I149" s="392"/>
      <c r="J149" s="392"/>
      <c r="K149" s="392"/>
      <c r="L149" s="392"/>
      <c r="M149" s="392"/>
      <c r="N149" s="392"/>
      <c r="O149" s="392"/>
      <c r="P149" s="392"/>
      <c r="Q149" s="392"/>
      <c r="R149" s="392"/>
      <c r="S149" s="392"/>
      <c r="T149" s="392"/>
      <c r="U149" s="392"/>
      <c r="V149" s="392"/>
      <c r="W149" s="392"/>
      <c r="X149" s="392"/>
      <c r="Y149" s="392"/>
      <c r="Z149" s="392"/>
      <c r="AA149" s="392"/>
      <c r="AB149" s="392"/>
      <c r="AC149" s="392"/>
      <c r="AD149" s="392"/>
    </row>
    <row r="150" spans="1:30" ht="14.25" customHeight="1">
      <c r="A150" s="392"/>
      <c r="B150" s="392"/>
      <c r="C150" s="392"/>
      <c r="D150" s="392"/>
      <c r="E150" s="392"/>
      <c r="F150" s="392"/>
      <c r="G150" s="392"/>
      <c r="H150" s="392"/>
      <c r="I150" s="392"/>
      <c r="J150" s="392"/>
      <c r="K150" s="392"/>
      <c r="L150" s="392"/>
      <c r="M150" s="392"/>
      <c r="N150" s="392"/>
      <c r="O150" s="392"/>
      <c r="P150" s="392"/>
      <c r="Q150" s="392"/>
      <c r="R150" s="392"/>
      <c r="S150" s="392"/>
      <c r="T150" s="392"/>
      <c r="U150" s="392"/>
      <c r="V150" s="392"/>
      <c r="W150" s="392"/>
      <c r="X150" s="392"/>
      <c r="Y150" s="392"/>
      <c r="Z150" s="392"/>
      <c r="AA150" s="392"/>
      <c r="AB150" s="392"/>
      <c r="AC150" s="392"/>
      <c r="AD150" s="392"/>
    </row>
    <row r="151" spans="1:30" ht="14.25" customHeight="1">
      <c r="A151" s="392"/>
      <c r="B151" s="392"/>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2"/>
      <c r="Y151" s="392"/>
      <c r="Z151" s="392"/>
      <c r="AA151" s="392"/>
      <c r="AB151" s="392"/>
      <c r="AC151" s="392"/>
      <c r="AD151" s="392"/>
    </row>
    <row r="152" spans="1:30" ht="14.25" customHeight="1">
      <c r="A152" s="392"/>
      <c r="B152" s="392"/>
      <c r="C152" s="392"/>
      <c r="D152" s="392"/>
      <c r="E152" s="392"/>
      <c r="F152" s="392"/>
      <c r="G152" s="392"/>
      <c r="H152" s="392"/>
      <c r="I152" s="392"/>
      <c r="J152" s="392"/>
      <c r="K152" s="392"/>
      <c r="L152" s="392"/>
      <c r="M152" s="392"/>
      <c r="N152" s="392"/>
      <c r="O152" s="392"/>
      <c r="P152" s="392"/>
      <c r="Q152" s="392"/>
      <c r="R152" s="392"/>
      <c r="S152" s="392"/>
      <c r="T152" s="392"/>
      <c r="U152" s="392"/>
      <c r="V152" s="392"/>
      <c r="W152" s="392"/>
      <c r="X152" s="392"/>
      <c r="Y152" s="392"/>
      <c r="Z152" s="392"/>
      <c r="AA152" s="392"/>
      <c r="AB152" s="392"/>
      <c r="AC152" s="392"/>
      <c r="AD152" s="392"/>
    </row>
    <row r="153" spans="1:30" ht="14.25" customHeight="1">
      <c r="A153" s="392"/>
      <c r="B153" s="392"/>
      <c r="C153" s="392"/>
      <c r="D153" s="392"/>
      <c r="E153" s="392"/>
      <c r="F153" s="392"/>
      <c r="G153" s="392"/>
      <c r="H153" s="392"/>
      <c r="I153" s="392"/>
      <c r="J153" s="392"/>
      <c r="K153" s="392"/>
      <c r="L153" s="392"/>
      <c r="M153" s="392"/>
      <c r="N153" s="392"/>
      <c r="O153" s="392"/>
      <c r="P153" s="392"/>
      <c r="Q153" s="392"/>
      <c r="R153" s="392"/>
      <c r="S153" s="392"/>
      <c r="T153" s="392"/>
      <c r="U153" s="392"/>
      <c r="V153" s="392"/>
      <c r="W153" s="392"/>
      <c r="X153" s="392"/>
      <c r="Y153" s="392"/>
      <c r="Z153" s="392"/>
      <c r="AA153" s="392"/>
      <c r="AB153" s="392"/>
      <c r="AC153" s="392"/>
      <c r="AD153" s="392"/>
    </row>
    <row r="154" spans="1:30" ht="14.25" customHeight="1">
      <c r="A154" s="392"/>
      <c r="B154" s="392"/>
      <c r="C154" s="392"/>
      <c r="D154" s="392"/>
      <c r="E154" s="392"/>
      <c r="F154" s="392"/>
      <c r="G154" s="392"/>
      <c r="H154" s="392"/>
      <c r="I154" s="392"/>
      <c r="J154" s="392"/>
      <c r="K154" s="392"/>
      <c r="L154" s="392"/>
      <c r="M154" s="392"/>
      <c r="N154" s="392"/>
      <c r="O154" s="392"/>
      <c r="P154" s="392"/>
      <c r="Q154" s="392"/>
      <c r="R154" s="392"/>
      <c r="S154" s="392"/>
      <c r="T154" s="392"/>
      <c r="U154" s="392"/>
      <c r="V154" s="392"/>
      <c r="W154" s="392"/>
      <c r="X154" s="392"/>
      <c r="Y154" s="392"/>
      <c r="Z154" s="392"/>
      <c r="AA154" s="392"/>
      <c r="AB154" s="392"/>
      <c r="AC154" s="392"/>
      <c r="AD154" s="392"/>
    </row>
    <row r="155" spans="1:30" ht="14.25" customHeight="1">
      <c r="A155" s="392"/>
      <c r="B155" s="392"/>
      <c r="C155" s="392"/>
      <c r="D155" s="392"/>
      <c r="E155" s="392"/>
      <c r="F155" s="392"/>
      <c r="G155" s="392"/>
      <c r="H155" s="392"/>
      <c r="I155" s="392"/>
      <c r="J155" s="392"/>
      <c r="K155" s="392"/>
      <c r="L155" s="392"/>
      <c r="M155" s="392"/>
      <c r="N155" s="392"/>
      <c r="O155" s="392"/>
      <c r="P155" s="392"/>
      <c r="Q155" s="392"/>
      <c r="R155" s="392"/>
      <c r="S155" s="392"/>
      <c r="T155" s="392"/>
      <c r="U155" s="392"/>
      <c r="V155" s="392"/>
      <c r="W155" s="392"/>
      <c r="X155" s="392"/>
      <c r="Y155" s="392"/>
      <c r="Z155" s="392"/>
      <c r="AA155" s="392"/>
      <c r="AB155" s="392"/>
      <c r="AC155" s="392"/>
      <c r="AD155" s="392"/>
    </row>
    <row r="156" spans="1:30" ht="14.25" customHeight="1">
      <c r="A156" s="392"/>
      <c r="B156" s="392"/>
      <c r="C156" s="392"/>
      <c r="D156" s="392"/>
      <c r="E156" s="392"/>
      <c r="F156" s="392"/>
      <c r="G156" s="392"/>
      <c r="H156" s="392"/>
      <c r="I156" s="392"/>
      <c r="J156" s="392"/>
      <c r="K156" s="392"/>
      <c r="L156" s="392"/>
      <c r="M156" s="392"/>
      <c r="N156" s="392"/>
      <c r="O156" s="392"/>
      <c r="P156" s="392"/>
      <c r="Q156" s="392"/>
      <c r="R156" s="392"/>
      <c r="S156" s="392"/>
      <c r="T156" s="392"/>
      <c r="U156" s="392"/>
      <c r="V156" s="392"/>
      <c r="W156" s="392"/>
      <c r="X156" s="392"/>
      <c r="Y156" s="392"/>
      <c r="Z156" s="392"/>
      <c r="AA156" s="392"/>
      <c r="AB156" s="392"/>
      <c r="AC156" s="392"/>
      <c r="AD156" s="392"/>
    </row>
    <row r="157" spans="1:30" ht="14.25" customHeight="1">
      <c r="A157" s="392"/>
      <c r="B157" s="392"/>
      <c r="C157" s="392"/>
      <c r="D157" s="392"/>
      <c r="E157" s="392"/>
      <c r="F157" s="392"/>
      <c r="G157" s="392"/>
      <c r="H157" s="392"/>
      <c r="I157" s="392"/>
      <c r="J157" s="392"/>
      <c r="K157" s="392"/>
      <c r="L157" s="392"/>
      <c r="M157" s="392"/>
      <c r="N157" s="392"/>
      <c r="O157" s="392"/>
      <c r="P157" s="392"/>
      <c r="Q157" s="392"/>
      <c r="R157" s="392"/>
      <c r="S157" s="392"/>
      <c r="T157" s="392"/>
      <c r="U157" s="392"/>
      <c r="V157" s="392"/>
      <c r="W157" s="392"/>
      <c r="X157" s="392"/>
      <c r="Y157" s="392"/>
      <c r="Z157" s="392"/>
      <c r="AA157" s="392"/>
      <c r="AB157" s="392"/>
      <c r="AC157" s="392"/>
      <c r="AD157" s="392"/>
    </row>
    <row r="158" spans="1:30" ht="14.25" customHeight="1">
      <c r="A158" s="392"/>
      <c r="B158" s="392"/>
      <c r="C158" s="392"/>
      <c r="D158" s="392"/>
      <c r="E158" s="392"/>
      <c r="F158" s="392"/>
      <c r="G158" s="392"/>
      <c r="H158" s="392"/>
      <c r="I158" s="392"/>
      <c r="J158" s="392"/>
      <c r="K158" s="392"/>
      <c r="L158" s="392"/>
      <c r="M158" s="392"/>
      <c r="N158" s="392"/>
      <c r="O158" s="392"/>
      <c r="P158" s="392"/>
      <c r="Q158" s="392"/>
      <c r="R158" s="392"/>
      <c r="S158" s="392"/>
      <c r="T158" s="392"/>
      <c r="U158" s="392"/>
      <c r="V158" s="392"/>
      <c r="W158" s="392"/>
      <c r="X158" s="392"/>
      <c r="Y158" s="392"/>
      <c r="Z158" s="392"/>
      <c r="AA158" s="392"/>
      <c r="AB158" s="392"/>
      <c r="AC158" s="392"/>
      <c r="AD158" s="392"/>
    </row>
    <row r="159" spans="1:30" ht="14.25" customHeight="1">
      <c r="A159" s="392"/>
      <c r="B159" s="392"/>
      <c r="C159" s="392"/>
      <c r="D159" s="392"/>
      <c r="E159" s="392"/>
      <c r="F159" s="392"/>
      <c r="G159" s="392"/>
      <c r="H159" s="392"/>
      <c r="I159" s="392"/>
      <c r="J159" s="392"/>
      <c r="K159" s="392"/>
      <c r="L159" s="392"/>
      <c r="M159" s="392"/>
      <c r="N159" s="392"/>
      <c r="O159" s="392"/>
      <c r="P159" s="392"/>
      <c r="Q159" s="392"/>
      <c r="R159" s="392"/>
      <c r="S159" s="392"/>
      <c r="T159" s="392"/>
      <c r="U159" s="392"/>
      <c r="V159" s="392"/>
      <c r="W159" s="392"/>
      <c r="X159" s="392"/>
      <c r="Y159" s="392"/>
      <c r="Z159" s="392"/>
      <c r="AA159" s="392"/>
      <c r="AB159" s="392"/>
      <c r="AC159" s="392"/>
      <c r="AD159" s="392"/>
    </row>
    <row r="160" spans="1:30" ht="14.25" customHeight="1">
      <c r="A160" s="392"/>
      <c r="B160" s="392"/>
      <c r="C160" s="392"/>
      <c r="D160" s="392"/>
      <c r="E160" s="392"/>
      <c r="F160" s="392"/>
      <c r="G160" s="392"/>
      <c r="H160" s="392"/>
      <c r="I160" s="392"/>
      <c r="J160" s="392"/>
      <c r="K160" s="392"/>
      <c r="L160" s="392"/>
      <c r="M160" s="392"/>
      <c r="N160" s="392"/>
      <c r="O160" s="392"/>
      <c r="P160" s="392"/>
      <c r="Q160" s="392"/>
      <c r="R160" s="392"/>
      <c r="S160" s="392"/>
      <c r="T160" s="392"/>
      <c r="U160" s="392"/>
      <c r="V160" s="392"/>
      <c r="W160" s="392"/>
      <c r="X160" s="392"/>
      <c r="Y160" s="392"/>
      <c r="Z160" s="392"/>
      <c r="AA160" s="392"/>
      <c r="AB160" s="392"/>
      <c r="AC160" s="392"/>
      <c r="AD160" s="392"/>
    </row>
    <row r="161" spans="1:30" ht="14.25" customHeight="1">
      <c r="A161" s="392"/>
      <c r="B161" s="392"/>
      <c r="C161" s="392"/>
      <c r="D161" s="392"/>
      <c r="E161" s="392"/>
      <c r="F161" s="392"/>
      <c r="G161" s="392"/>
      <c r="H161" s="392"/>
      <c r="I161" s="392"/>
      <c r="J161" s="392"/>
      <c r="K161" s="392"/>
      <c r="L161" s="392"/>
      <c r="M161" s="392"/>
      <c r="N161" s="392"/>
      <c r="O161" s="392"/>
      <c r="P161" s="392"/>
      <c r="Q161" s="392"/>
      <c r="R161" s="392"/>
      <c r="S161" s="392"/>
      <c r="T161" s="392"/>
      <c r="U161" s="392"/>
      <c r="V161" s="392"/>
      <c r="W161" s="392"/>
      <c r="X161" s="392"/>
      <c r="Y161" s="392"/>
      <c r="Z161" s="392"/>
      <c r="AA161" s="392"/>
      <c r="AB161" s="392"/>
      <c r="AC161" s="392"/>
      <c r="AD161" s="392"/>
    </row>
    <row r="162" spans="1:30" ht="14.25" customHeight="1">
      <c r="A162" s="392"/>
      <c r="B162" s="392"/>
      <c r="C162" s="392"/>
      <c r="D162" s="392"/>
      <c r="E162" s="392"/>
      <c r="F162" s="392"/>
      <c r="G162" s="392"/>
      <c r="H162" s="392"/>
      <c r="I162" s="392"/>
      <c r="J162" s="392"/>
      <c r="K162" s="392"/>
      <c r="L162" s="392"/>
      <c r="M162" s="392"/>
      <c r="N162" s="392"/>
      <c r="O162" s="392"/>
      <c r="P162" s="392"/>
      <c r="Q162" s="392"/>
      <c r="R162" s="392"/>
      <c r="S162" s="392"/>
      <c r="T162" s="392"/>
      <c r="U162" s="392"/>
      <c r="V162" s="392"/>
      <c r="W162" s="392"/>
      <c r="X162" s="392"/>
      <c r="Y162" s="392"/>
      <c r="Z162" s="392"/>
      <c r="AA162" s="392"/>
      <c r="AB162" s="392"/>
      <c r="AC162" s="392"/>
      <c r="AD162" s="392"/>
    </row>
    <row r="163" spans="1:30" ht="14.25" customHeight="1">
      <c r="A163" s="392"/>
      <c r="B163" s="392"/>
      <c r="C163" s="392"/>
      <c r="D163" s="392"/>
      <c r="E163" s="392"/>
      <c r="F163" s="392"/>
      <c r="G163" s="392"/>
      <c r="H163" s="392"/>
      <c r="I163" s="392"/>
      <c r="J163" s="392"/>
      <c r="K163" s="392"/>
      <c r="L163" s="392"/>
      <c r="M163" s="392"/>
      <c r="N163" s="392"/>
      <c r="O163" s="392"/>
      <c r="P163" s="392"/>
      <c r="Q163" s="392"/>
      <c r="R163" s="392"/>
      <c r="S163" s="392"/>
      <c r="T163" s="392"/>
      <c r="U163" s="392"/>
      <c r="V163" s="392"/>
      <c r="W163" s="392"/>
      <c r="X163" s="392"/>
      <c r="Y163" s="392"/>
      <c r="Z163" s="392"/>
      <c r="AA163" s="392"/>
      <c r="AB163" s="392"/>
      <c r="AC163" s="392"/>
      <c r="AD163" s="392"/>
    </row>
    <row r="164" spans="1:30" ht="14.25" customHeight="1">
      <c r="A164" s="392"/>
      <c r="B164" s="392"/>
      <c r="C164" s="392"/>
      <c r="D164" s="392"/>
      <c r="E164" s="392"/>
      <c r="F164" s="392"/>
      <c r="G164" s="392"/>
      <c r="H164" s="392"/>
      <c r="I164" s="392"/>
      <c r="J164" s="392"/>
      <c r="K164" s="392"/>
      <c r="L164" s="392"/>
      <c r="M164" s="392"/>
      <c r="N164" s="392"/>
      <c r="O164" s="392"/>
      <c r="P164" s="392"/>
      <c r="Q164" s="392"/>
      <c r="R164" s="392"/>
      <c r="S164" s="392"/>
      <c r="T164" s="392"/>
      <c r="U164" s="392"/>
      <c r="V164" s="392"/>
      <c r="W164" s="392"/>
      <c r="X164" s="392"/>
      <c r="Y164" s="392"/>
      <c r="Z164" s="392"/>
      <c r="AA164" s="392"/>
      <c r="AB164" s="392"/>
      <c r="AC164" s="392"/>
      <c r="AD164" s="392"/>
    </row>
    <row r="165" spans="1:30" ht="14.25" customHeight="1">
      <c r="A165" s="392"/>
      <c r="B165" s="392"/>
      <c r="C165" s="392"/>
      <c r="D165" s="392"/>
      <c r="E165" s="392"/>
      <c r="F165" s="392"/>
      <c r="G165" s="392"/>
      <c r="H165" s="392"/>
      <c r="I165" s="392"/>
      <c r="J165" s="392"/>
      <c r="K165" s="392"/>
      <c r="L165" s="392"/>
      <c r="M165" s="392"/>
      <c r="N165" s="392"/>
      <c r="O165" s="392"/>
      <c r="P165" s="392"/>
      <c r="Q165" s="392"/>
      <c r="R165" s="392"/>
      <c r="S165" s="392"/>
      <c r="T165" s="392"/>
      <c r="U165" s="392"/>
      <c r="V165" s="392"/>
      <c r="W165" s="392"/>
      <c r="X165" s="392"/>
      <c r="Y165" s="392"/>
      <c r="Z165" s="392"/>
      <c r="AA165" s="392"/>
      <c r="AB165" s="392"/>
      <c r="AC165" s="392"/>
      <c r="AD165" s="392"/>
    </row>
    <row r="166" spans="1:30" ht="14.25" customHeight="1">
      <c r="A166" s="392"/>
      <c r="B166" s="392"/>
      <c r="C166" s="392"/>
      <c r="D166" s="392"/>
      <c r="E166" s="392"/>
      <c r="F166" s="392"/>
      <c r="G166" s="392"/>
      <c r="H166" s="392"/>
      <c r="I166" s="392"/>
      <c r="J166" s="392"/>
      <c r="K166" s="392"/>
      <c r="L166" s="392"/>
      <c r="M166" s="392"/>
      <c r="N166" s="392"/>
      <c r="O166" s="392"/>
      <c r="P166" s="392"/>
      <c r="Q166" s="392"/>
      <c r="R166" s="392"/>
      <c r="S166" s="392"/>
      <c r="T166" s="392"/>
      <c r="U166" s="392"/>
      <c r="V166" s="392"/>
      <c r="W166" s="392"/>
      <c r="X166" s="392"/>
      <c r="Y166" s="392"/>
      <c r="Z166" s="392"/>
      <c r="AA166" s="392"/>
      <c r="AB166" s="392"/>
      <c r="AC166" s="392"/>
      <c r="AD166" s="392"/>
    </row>
    <row r="167" spans="1:30" ht="14.25" customHeight="1">
      <c r="A167" s="392"/>
      <c r="B167" s="392"/>
      <c r="C167" s="392"/>
      <c r="D167" s="392"/>
      <c r="E167" s="392"/>
      <c r="F167" s="392"/>
      <c r="G167" s="392"/>
      <c r="H167" s="392"/>
      <c r="I167" s="392"/>
      <c r="J167" s="392"/>
      <c r="K167" s="392"/>
      <c r="L167" s="392"/>
      <c r="M167" s="392"/>
      <c r="N167" s="392"/>
      <c r="O167" s="392"/>
      <c r="P167" s="392"/>
      <c r="Q167" s="392"/>
      <c r="R167" s="392"/>
      <c r="S167" s="392"/>
      <c r="T167" s="392"/>
      <c r="U167" s="392"/>
      <c r="V167" s="392"/>
      <c r="W167" s="392"/>
      <c r="X167" s="392"/>
      <c r="Y167" s="392"/>
      <c r="Z167" s="392"/>
      <c r="AA167" s="392"/>
      <c r="AB167" s="392"/>
      <c r="AC167" s="392"/>
      <c r="AD167" s="392"/>
    </row>
    <row r="168" spans="1:30" ht="14.25" customHeight="1">
      <c r="A168" s="392"/>
      <c r="B168" s="392"/>
      <c r="C168" s="392"/>
      <c r="D168" s="392"/>
      <c r="E168" s="392"/>
      <c r="F168" s="392"/>
      <c r="G168" s="392"/>
      <c r="H168" s="392"/>
      <c r="I168" s="392"/>
      <c r="J168" s="392"/>
      <c r="K168" s="392"/>
      <c r="L168" s="392"/>
      <c r="M168" s="392"/>
      <c r="N168" s="392"/>
      <c r="O168" s="392"/>
      <c r="P168" s="392"/>
      <c r="Q168" s="392"/>
      <c r="R168" s="392"/>
      <c r="S168" s="392"/>
      <c r="T168" s="392"/>
      <c r="U168" s="392"/>
      <c r="V168" s="392"/>
      <c r="W168" s="392"/>
      <c r="X168" s="392"/>
      <c r="Y168" s="392"/>
      <c r="Z168" s="392"/>
      <c r="AA168" s="392"/>
      <c r="AB168" s="392"/>
      <c r="AC168" s="392"/>
      <c r="AD168" s="392"/>
    </row>
    <row r="169" spans="1:30" ht="14.25" customHeight="1">
      <c r="A169" s="392"/>
      <c r="B169" s="392"/>
      <c r="C169" s="392"/>
      <c r="D169" s="392"/>
      <c r="E169" s="392"/>
      <c r="F169" s="392"/>
      <c r="G169" s="392"/>
      <c r="H169" s="392"/>
      <c r="I169" s="392"/>
      <c r="J169" s="392"/>
      <c r="K169" s="392"/>
      <c r="L169" s="392"/>
      <c r="M169" s="392"/>
      <c r="N169" s="392"/>
      <c r="O169" s="392"/>
      <c r="P169" s="392"/>
      <c r="Q169" s="392"/>
      <c r="R169" s="392"/>
      <c r="S169" s="392"/>
      <c r="T169" s="392"/>
      <c r="U169" s="392"/>
      <c r="V169" s="392"/>
      <c r="W169" s="392"/>
      <c r="X169" s="392"/>
      <c r="Y169" s="392"/>
      <c r="Z169" s="392"/>
      <c r="AA169" s="392"/>
      <c r="AB169" s="392"/>
      <c r="AC169" s="392"/>
      <c r="AD169" s="392"/>
    </row>
    <row r="170" spans="1:30" ht="14.25" customHeight="1">
      <c r="A170" s="392"/>
      <c r="B170" s="392"/>
      <c r="C170" s="392"/>
      <c r="D170" s="392"/>
      <c r="E170" s="392"/>
      <c r="F170" s="392"/>
      <c r="G170" s="392"/>
      <c r="H170" s="392"/>
      <c r="I170" s="392"/>
      <c r="J170" s="392"/>
      <c r="K170" s="392"/>
      <c r="L170" s="392"/>
      <c r="M170" s="392"/>
      <c r="N170" s="392"/>
      <c r="O170" s="392"/>
      <c r="P170" s="392"/>
      <c r="Q170" s="392"/>
      <c r="R170" s="392"/>
      <c r="S170" s="392"/>
      <c r="T170" s="392"/>
      <c r="U170" s="392"/>
      <c r="V170" s="392"/>
      <c r="W170" s="392"/>
      <c r="X170" s="392"/>
      <c r="Y170" s="392"/>
      <c r="Z170" s="392"/>
      <c r="AA170" s="392"/>
      <c r="AB170" s="392"/>
      <c r="AC170" s="392"/>
      <c r="AD170" s="392"/>
    </row>
    <row r="171" spans="1:30" ht="14.25" customHeight="1">
      <c r="A171" s="392"/>
      <c r="B171" s="392"/>
      <c r="C171" s="392"/>
      <c r="D171" s="392"/>
      <c r="E171" s="392"/>
      <c r="F171" s="392"/>
      <c r="G171" s="392"/>
      <c r="H171" s="392"/>
      <c r="I171" s="392"/>
      <c r="J171" s="392"/>
      <c r="K171" s="392"/>
      <c r="L171" s="392"/>
      <c r="M171" s="392"/>
      <c r="N171" s="392"/>
      <c r="O171" s="392"/>
      <c r="P171" s="392"/>
      <c r="Q171" s="392"/>
      <c r="R171" s="392"/>
      <c r="S171" s="392"/>
      <c r="T171" s="392"/>
      <c r="U171" s="392"/>
      <c r="V171" s="392"/>
      <c r="W171" s="392"/>
      <c r="X171" s="392"/>
      <c r="Y171" s="392"/>
      <c r="Z171" s="392"/>
      <c r="AA171" s="392"/>
      <c r="AB171" s="392"/>
      <c r="AC171" s="392"/>
      <c r="AD171" s="392"/>
    </row>
    <row r="172" spans="1:30" ht="14.25" customHeight="1">
      <c r="A172" s="392"/>
      <c r="B172" s="392"/>
      <c r="C172" s="392"/>
      <c r="D172" s="392"/>
      <c r="E172" s="392"/>
      <c r="F172" s="392"/>
      <c r="G172" s="392"/>
      <c r="H172" s="392"/>
      <c r="I172" s="392"/>
      <c r="J172" s="392"/>
      <c r="K172" s="392"/>
      <c r="L172" s="392"/>
      <c r="M172" s="392"/>
      <c r="N172" s="392"/>
      <c r="O172" s="392"/>
      <c r="P172" s="392"/>
      <c r="Q172" s="392"/>
      <c r="R172" s="392"/>
      <c r="S172" s="392"/>
      <c r="T172" s="392"/>
      <c r="U172" s="392"/>
      <c r="V172" s="392"/>
      <c r="W172" s="392"/>
      <c r="X172" s="392"/>
      <c r="Y172" s="392"/>
      <c r="Z172" s="392"/>
      <c r="AA172" s="392"/>
      <c r="AB172" s="392"/>
      <c r="AC172" s="392"/>
      <c r="AD172" s="392"/>
    </row>
    <row r="173" spans="1:30" ht="14.25" customHeight="1">
      <c r="A173" s="392"/>
      <c r="B173" s="392"/>
      <c r="C173" s="392"/>
      <c r="D173" s="392"/>
      <c r="E173" s="392"/>
      <c r="F173" s="392"/>
      <c r="G173" s="392"/>
      <c r="H173" s="392"/>
      <c r="I173" s="392"/>
      <c r="J173" s="392"/>
      <c r="K173" s="392"/>
      <c r="L173" s="392"/>
      <c r="M173" s="392"/>
      <c r="N173" s="392"/>
      <c r="O173" s="392"/>
      <c r="P173" s="392"/>
      <c r="Q173" s="392"/>
      <c r="R173" s="392"/>
      <c r="S173" s="392"/>
      <c r="T173" s="392"/>
      <c r="U173" s="392"/>
      <c r="V173" s="392"/>
      <c r="W173" s="392"/>
      <c r="X173" s="392"/>
      <c r="Y173" s="392"/>
      <c r="Z173" s="392"/>
      <c r="AA173" s="392"/>
      <c r="AB173" s="392"/>
      <c r="AC173" s="392"/>
      <c r="AD173" s="392"/>
    </row>
    <row r="174" spans="1:30" ht="14.25" customHeight="1">
      <c r="A174" s="392"/>
      <c r="B174" s="392"/>
      <c r="C174" s="392"/>
      <c r="D174" s="392"/>
      <c r="E174" s="392"/>
      <c r="F174" s="392"/>
      <c r="G174" s="392"/>
      <c r="H174" s="392"/>
      <c r="I174" s="392"/>
      <c r="J174" s="392"/>
      <c r="K174" s="392"/>
      <c r="L174" s="392"/>
      <c r="M174" s="392"/>
      <c r="N174" s="392"/>
      <c r="O174" s="392"/>
      <c r="P174" s="392"/>
      <c r="Q174" s="392"/>
      <c r="R174" s="392"/>
      <c r="S174" s="392"/>
      <c r="T174" s="392"/>
      <c r="U174" s="392"/>
      <c r="V174" s="392"/>
      <c r="W174" s="392"/>
      <c r="X174" s="392"/>
      <c r="Y174" s="392"/>
      <c r="Z174" s="392"/>
      <c r="AA174" s="392"/>
      <c r="AB174" s="392"/>
      <c r="AC174" s="392"/>
      <c r="AD174" s="392"/>
    </row>
    <row r="175" spans="1:30" ht="14.25" customHeight="1">
      <c r="A175" s="392"/>
      <c r="B175" s="392"/>
      <c r="C175" s="392"/>
      <c r="D175" s="392"/>
      <c r="E175" s="392"/>
      <c r="F175" s="392"/>
      <c r="G175" s="392"/>
      <c r="H175" s="392"/>
      <c r="I175" s="392"/>
      <c r="J175" s="392"/>
      <c r="K175" s="392"/>
      <c r="L175" s="392"/>
      <c r="M175" s="392"/>
      <c r="N175" s="392"/>
      <c r="O175" s="392"/>
      <c r="P175" s="392"/>
      <c r="Q175" s="392"/>
      <c r="R175" s="392"/>
      <c r="S175" s="392"/>
      <c r="T175" s="392"/>
      <c r="U175" s="392"/>
      <c r="V175" s="392"/>
      <c r="W175" s="392"/>
      <c r="X175" s="392"/>
      <c r="Y175" s="392"/>
      <c r="Z175" s="392"/>
      <c r="AA175" s="392"/>
      <c r="AB175" s="392"/>
      <c r="AC175" s="392"/>
      <c r="AD175" s="392"/>
    </row>
    <row r="176" spans="1:30" ht="14.25" customHeight="1">
      <c r="A176" s="392"/>
      <c r="B176" s="392"/>
      <c r="C176" s="392"/>
      <c r="D176" s="392"/>
      <c r="E176" s="392"/>
      <c r="F176" s="392"/>
      <c r="G176" s="392"/>
      <c r="H176" s="392"/>
      <c r="I176" s="392"/>
      <c r="J176" s="392"/>
      <c r="K176" s="392"/>
      <c r="L176" s="392"/>
      <c r="M176" s="392"/>
      <c r="N176" s="392"/>
      <c r="O176" s="392"/>
      <c r="P176" s="392"/>
      <c r="Q176" s="392"/>
      <c r="R176" s="392"/>
      <c r="S176" s="392"/>
      <c r="T176" s="392"/>
      <c r="U176" s="392"/>
      <c r="V176" s="392"/>
      <c r="W176" s="392"/>
      <c r="X176" s="392"/>
      <c r="Y176" s="392"/>
      <c r="Z176" s="392"/>
      <c r="AA176" s="392"/>
      <c r="AB176" s="392"/>
      <c r="AC176" s="392"/>
      <c r="AD176" s="392"/>
    </row>
    <row r="177" spans="1:30" ht="14.25" customHeight="1">
      <c r="A177" s="392"/>
      <c r="B177" s="392"/>
      <c r="C177" s="392"/>
      <c r="D177" s="392"/>
      <c r="E177" s="392"/>
      <c r="F177" s="392"/>
      <c r="G177" s="392"/>
      <c r="H177" s="392"/>
      <c r="I177" s="392"/>
      <c r="J177" s="392"/>
      <c r="K177" s="392"/>
      <c r="L177" s="392"/>
      <c r="M177" s="392"/>
      <c r="N177" s="392"/>
      <c r="O177" s="392"/>
      <c r="P177" s="392"/>
      <c r="Q177" s="392"/>
      <c r="R177" s="392"/>
      <c r="S177" s="392"/>
      <c r="T177" s="392"/>
      <c r="U177" s="392"/>
      <c r="V177" s="392"/>
      <c r="W177" s="392"/>
      <c r="X177" s="392"/>
      <c r="Y177" s="392"/>
      <c r="Z177" s="392"/>
      <c r="AA177" s="392"/>
      <c r="AB177" s="392"/>
      <c r="AC177" s="392"/>
      <c r="AD177" s="392"/>
    </row>
    <row r="178" spans="1:30" ht="14.25" customHeight="1">
      <c r="A178" s="392"/>
      <c r="B178" s="392"/>
      <c r="C178" s="392"/>
      <c r="D178" s="392"/>
      <c r="E178" s="392"/>
      <c r="F178" s="392"/>
      <c r="G178" s="392"/>
      <c r="H178" s="392"/>
      <c r="I178" s="392"/>
      <c r="J178" s="392"/>
      <c r="K178" s="392"/>
      <c r="L178" s="392"/>
      <c r="M178" s="392"/>
      <c r="N178" s="392"/>
      <c r="O178" s="392"/>
      <c r="P178" s="392"/>
      <c r="Q178" s="392"/>
      <c r="R178" s="392"/>
      <c r="S178" s="392"/>
      <c r="T178" s="392"/>
      <c r="U178" s="392"/>
      <c r="V178" s="392"/>
      <c r="W178" s="392"/>
      <c r="X178" s="392"/>
      <c r="Y178" s="392"/>
      <c r="Z178" s="392"/>
      <c r="AA178" s="392"/>
      <c r="AB178" s="392"/>
      <c r="AC178" s="392"/>
      <c r="AD178" s="392"/>
    </row>
    <row r="179" spans="1:30" ht="14.25" customHeight="1">
      <c r="A179" s="392"/>
      <c r="B179" s="392"/>
      <c r="C179" s="392"/>
      <c r="D179" s="392"/>
      <c r="E179" s="392"/>
      <c r="F179" s="392"/>
      <c r="G179" s="392"/>
      <c r="H179" s="392"/>
      <c r="I179" s="392"/>
      <c r="J179" s="392"/>
      <c r="K179" s="392"/>
      <c r="L179" s="392"/>
      <c r="M179" s="392"/>
      <c r="N179" s="392"/>
      <c r="O179" s="392"/>
      <c r="P179" s="392"/>
      <c r="Q179" s="392"/>
      <c r="R179" s="392"/>
      <c r="S179" s="392"/>
      <c r="T179" s="392"/>
      <c r="U179" s="392"/>
      <c r="V179" s="392"/>
      <c r="W179" s="392"/>
      <c r="X179" s="392"/>
      <c r="Y179" s="392"/>
      <c r="Z179" s="392"/>
      <c r="AA179" s="392"/>
      <c r="AB179" s="392"/>
      <c r="AC179" s="392"/>
      <c r="AD179" s="392"/>
    </row>
    <row r="180" spans="1:30" ht="14.25" customHeight="1">
      <c r="A180" s="392"/>
      <c r="B180" s="392"/>
      <c r="C180" s="392"/>
      <c r="D180" s="392"/>
      <c r="E180" s="392"/>
      <c r="F180" s="392"/>
      <c r="G180" s="392"/>
      <c r="H180" s="392"/>
      <c r="I180" s="392"/>
      <c r="J180" s="392"/>
      <c r="K180" s="392"/>
      <c r="L180" s="392"/>
      <c r="M180" s="392"/>
      <c r="N180" s="392"/>
      <c r="O180" s="392"/>
      <c r="P180" s="392"/>
      <c r="Q180" s="392"/>
      <c r="R180" s="392"/>
      <c r="S180" s="392"/>
      <c r="T180" s="392"/>
      <c r="U180" s="392"/>
      <c r="V180" s="392"/>
      <c r="W180" s="392"/>
      <c r="X180" s="392"/>
      <c r="Y180" s="392"/>
      <c r="Z180" s="392"/>
      <c r="AA180" s="392"/>
      <c r="AB180" s="392"/>
      <c r="AC180" s="392"/>
      <c r="AD180" s="392"/>
    </row>
    <row r="181" spans="1:30" ht="14.25" customHeight="1">
      <c r="A181" s="392"/>
      <c r="B181" s="392"/>
      <c r="C181" s="392"/>
      <c r="D181" s="392"/>
      <c r="E181" s="392"/>
      <c r="F181" s="392"/>
      <c r="G181" s="392"/>
      <c r="H181" s="392"/>
      <c r="I181" s="392"/>
      <c r="J181" s="392"/>
      <c r="K181" s="392"/>
      <c r="L181" s="392"/>
      <c r="M181" s="392"/>
      <c r="N181" s="392"/>
      <c r="O181" s="392"/>
      <c r="P181" s="392"/>
      <c r="Q181" s="392"/>
      <c r="R181" s="392"/>
      <c r="S181" s="392"/>
      <c r="T181" s="392"/>
      <c r="U181" s="392"/>
      <c r="V181" s="392"/>
      <c r="W181" s="392"/>
      <c r="X181" s="392"/>
      <c r="Y181" s="392"/>
      <c r="Z181" s="392"/>
      <c r="AA181" s="392"/>
      <c r="AB181" s="392"/>
      <c r="AC181" s="392"/>
      <c r="AD181" s="392"/>
    </row>
    <row r="182" spans="1:30" ht="14.25" customHeight="1">
      <c r="A182" s="392"/>
      <c r="B182" s="392"/>
      <c r="C182" s="392"/>
      <c r="D182" s="392"/>
      <c r="E182" s="392"/>
      <c r="F182" s="392"/>
      <c r="G182" s="392"/>
      <c r="H182" s="392"/>
      <c r="I182" s="392"/>
      <c r="J182" s="392"/>
      <c r="K182" s="392"/>
      <c r="L182" s="392"/>
      <c r="M182" s="392"/>
      <c r="N182" s="392"/>
      <c r="O182" s="392"/>
      <c r="P182" s="392"/>
      <c r="Q182" s="392"/>
      <c r="R182" s="392"/>
      <c r="S182" s="392"/>
      <c r="T182" s="392"/>
      <c r="U182" s="392"/>
      <c r="V182" s="392"/>
      <c r="W182" s="392"/>
      <c r="X182" s="392"/>
      <c r="Y182" s="392"/>
      <c r="Z182" s="392"/>
      <c r="AA182" s="392"/>
      <c r="AB182" s="392"/>
      <c r="AC182" s="392"/>
      <c r="AD182" s="392"/>
    </row>
    <row r="183" spans="1:30" ht="14.25" customHeight="1">
      <c r="A183" s="392"/>
      <c r="B183" s="392"/>
      <c r="C183" s="392"/>
      <c r="D183" s="392"/>
      <c r="E183" s="392"/>
      <c r="F183" s="392"/>
      <c r="G183" s="392"/>
      <c r="H183" s="392"/>
      <c r="I183" s="392"/>
      <c r="J183" s="392"/>
      <c r="K183" s="392"/>
      <c r="L183" s="392"/>
      <c r="M183" s="392"/>
      <c r="N183" s="392"/>
      <c r="O183" s="392"/>
      <c r="P183" s="392"/>
      <c r="Q183" s="392"/>
      <c r="R183" s="392"/>
      <c r="S183" s="392"/>
      <c r="T183" s="392"/>
      <c r="U183" s="392"/>
      <c r="V183" s="392"/>
      <c r="W183" s="392"/>
      <c r="X183" s="392"/>
      <c r="Y183" s="392"/>
      <c r="Z183" s="392"/>
      <c r="AA183" s="392"/>
      <c r="AB183" s="392"/>
      <c r="AC183" s="392"/>
      <c r="AD183" s="392"/>
    </row>
    <row r="184" spans="1:30" ht="14.25" customHeight="1">
      <c r="A184" s="392"/>
      <c r="B184" s="392"/>
      <c r="C184" s="392"/>
      <c r="D184" s="392"/>
      <c r="E184" s="392"/>
      <c r="F184" s="392"/>
      <c r="G184" s="392"/>
      <c r="H184" s="392"/>
      <c r="I184" s="392"/>
      <c r="J184" s="392"/>
      <c r="K184" s="392"/>
      <c r="L184" s="392"/>
      <c r="M184" s="392"/>
      <c r="N184" s="392"/>
      <c r="O184" s="392"/>
      <c r="P184" s="392"/>
      <c r="Q184" s="392"/>
      <c r="R184" s="392"/>
      <c r="S184" s="392"/>
      <c r="T184" s="392"/>
      <c r="U184" s="392"/>
      <c r="V184" s="392"/>
      <c r="W184" s="392"/>
      <c r="X184" s="392"/>
      <c r="Y184" s="392"/>
      <c r="Z184" s="392"/>
      <c r="AA184" s="392"/>
      <c r="AB184" s="392"/>
      <c r="AC184" s="392"/>
      <c r="AD184" s="392"/>
    </row>
    <row r="185" spans="1:30" ht="14.25" customHeight="1">
      <c r="A185" s="392"/>
      <c r="B185" s="392"/>
      <c r="C185" s="392"/>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row>
    <row r="186" spans="1:30" ht="14.25" customHeight="1">
      <c r="A186" s="392"/>
      <c r="B186" s="392"/>
      <c r="C186" s="392"/>
      <c r="D186" s="392"/>
      <c r="E186" s="392"/>
      <c r="F186" s="392"/>
      <c r="G186" s="392"/>
      <c r="H186" s="392"/>
      <c r="I186" s="392"/>
      <c r="J186" s="392"/>
      <c r="K186" s="392"/>
      <c r="L186" s="392"/>
      <c r="M186" s="392"/>
      <c r="N186" s="392"/>
      <c r="O186" s="392"/>
      <c r="P186" s="392"/>
      <c r="Q186" s="392"/>
      <c r="R186" s="392"/>
      <c r="S186" s="392"/>
      <c r="T186" s="392"/>
      <c r="U186" s="392"/>
      <c r="V186" s="392"/>
      <c r="W186" s="392"/>
      <c r="X186" s="392"/>
      <c r="Y186" s="392"/>
      <c r="Z186" s="392"/>
      <c r="AA186" s="392"/>
      <c r="AB186" s="392"/>
      <c r="AC186" s="392"/>
      <c r="AD186" s="392"/>
    </row>
    <row r="187" spans="1:30" ht="14.25" customHeight="1">
      <c r="A187" s="392"/>
      <c r="B187" s="392"/>
      <c r="C187" s="392"/>
      <c r="D187" s="392"/>
      <c r="E187" s="392"/>
      <c r="F187" s="392"/>
      <c r="G187" s="392"/>
      <c r="H187" s="392"/>
      <c r="I187" s="392"/>
      <c r="J187" s="392"/>
      <c r="K187" s="392"/>
      <c r="L187" s="392"/>
      <c r="M187" s="392"/>
      <c r="N187" s="392"/>
      <c r="O187" s="392"/>
      <c r="P187" s="392"/>
      <c r="Q187" s="392"/>
      <c r="R187" s="392"/>
      <c r="S187" s="392"/>
      <c r="T187" s="392"/>
      <c r="U187" s="392"/>
      <c r="V187" s="392"/>
      <c r="W187" s="392"/>
      <c r="X187" s="392"/>
      <c r="Y187" s="392"/>
      <c r="Z187" s="392"/>
      <c r="AA187" s="392"/>
      <c r="AB187" s="392"/>
      <c r="AC187" s="392"/>
      <c r="AD187" s="392"/>
    </row>
    <row r="188" spans="1:30" ht="14.25" customHeight="1">
      <c r="A188" s="392"/>
      <c r="B188" s="392"/>
      <c r="C188" s="392"/>
      <c r="D188" s="392"/>
      <c r="E188" s="392"/>
      <c r="F188" s="392"/>
      <c r="G188" s="392"/>
      <c r="H188" s="392"/>
      <c r="I188" s="392"/>
      <c r="J188" s="392"/>
      <c r="K188" s="392"/>
      <c r="L188" s="392"/>
      <c r="M188" s="392"/>
      <c r="N188" s="392"/>
      <c r="O188" s="392"/>
      <c r="P188" s="392"/>
      <c r="Q188" s="392"/>
      <c r="R188" s="392"/>
      <c r="S188" s="392"/>
      <c r="T188" s="392"/>
      <c r="U188" s="392"/>
      <c r="V188" s="392"/>
      <c r="W188" s="392"/>
      <c r="X188" s="392"/>
      <c r="Y188" s="392"/>
      <c r="Z188" s="392"/>
      <c r="AA188" s="392"/>
      <c r="AB188" s="392"/>
      <c r="AC188" s="392"/>
      <c r="AD188" s="392"/>
    </row>
    <row r="189" spans="1:30" ht="14.25" customHeight="1">
      <c r="A189" s="392"/>
      <c r="B189" s="392"/>
      <c r="C189" s="392"/>
      <c r="D189" s="392"/>
      <c r="E189" s="392"/>
      <c r="F189" s="392"/>
      <c r="G189" s="392"/>
      <c r="H189" s="392"/>
      <c r="I189" s="392"/>
      <c r="J189" s="392"/>
      <c r="K189" s="392"/>
      <c r="L189" s="392"/>
      <c r="M189" s="392"/>
      <c r="N189" s="392"/>
      <c r="O189" s="392"/>
      <c r="P189" s="392"/>
      <c r="Q189" s="392"/>
      <c r="R189" s="392"/>
      <c r="S189" s="392"/>
      <c r="T189" s="392"/>
      <c r="U189" s="392"/>
      <c r="V189" s="392"/>
      <c r="W189" s="392"/>
      <c r="X189" s="392"/>
      <c r="Y189" s="392"/>
      <c r="Z189" s="392"/>
      <c r="AA189" s="392"/>
      <c r="AB189" s="392"/>
      <c r="AC189" s="392"/>
      <c r="AD189" s="392"/>
    </row>
    <row r="190" spans="1:30" ht="14.25" customHeight="1">
      <c r="A190" s="392"/>
      <c r="B190" s="392"/>
      <c r="C190" s="392"/>
      <c r="D190" s="392"/>
      <c r="E190" s="392"/>
      <c r="F190" s="392"/>
      <c r="G190" s="392"/>
      <c r="H190" s="392"/>
      <c r="I190" s="392"/>
      <c r="J190" s="392"/>
      <c r="K190" s="392"/>
      <c r="L190" s="392"/>
      <c r="M190" s="392"/>
      <c r="N190" s="392"/>
      <c r="O190" s="392"/>
      <c r="P190" s="392"/>
      <c r="Q190" s="392"/>
      <c r="R190" s="392"/>
      <c r="S190" s="392"/>
      <c r="T190" s="392"/>
      <c r="U190" s="392"/>
      <c r="V190" s="392"/>
      <c r="W190" s="392"/>
      <c r="X190" s="392"/>
      <c r="Y190" s="392"/>
      <c r="Z190" s="392"/>
      <c r="AA190" s="392"/>
      <c r="AB190" s="392"/>
      <c r="AC190" s="392"/>
      <c r="AD190" s="392"/>
    </row>
    <row r="191" spans="1:30" ht="14.25" customHeight="1">
      <c r="A191" s="392"/>
      <c r="B191" s="392"/>
      <c r="C191" s="392"/>
      <c r="D191" s="392"/>
      <c r="E191" s="392"/>
      <c r="F191" s="392"/>
      <c r="G191" s="392"/>
      <c r="H191" s="392"/>
      <c r="I191" s="392"/>
      <c r="J191" s="392"/>
      <c r="K191" s="392"/>
      <c r="L191" s="392"/>
      <c r="M191" s="392"/>
      <c r="N191" s="392"/>
      <c r="O191" s="392"/>
      <c r="P191" s="392"/>
      <c r="Q191" s="392"/>
      <c r="R191" s="392"/>
      <c r="S191" s="392"/>
      <c r="T191" s="392"/>
      <c r="U191" s="392"/>
      <c r="V191" s="392"/>
      <c r="W191" s="392"/>
      <c r="X191" s="392"/>
      <c r="Y191" s="392"/>
      <c r="Z191" s="392"/>
      <c r="AA191" s="392"/>
      <c r="AB191" s="392"/>
      <c r="AC191" s="392"/>
      <c r="AD191" s="392"/>
    </row>
    <row r="192" spans="1:30" ht="14.25" customHeight="1">
      <c r="A192" s="392"/>
      <c r="B192" s="392"/>
      <c r="C192" s="392"/>
      <c r="D192" s="392"/>
      <c r="E192" s="392"/>
      <c r="F192" s="392"/>
      <c r="G192" s="392"/>
      <c r="H192" s="392"/>
      <c r="I192" s="392"/>
      <c r="J192" s="392"/>
      <c r="K192" s="392"/>
      <c r="L192" s="392"/>
      <c r="M192" s="392"/>
      <c r="N192" s="392"/>
      <c r="O192" s="392"/>
      <c r="P192" s="392"/>
      <c r="Q192" s="392"/>
      <c r="R192" s="392"/>
      <c r="S192" s="392"/>
      <c r="T192" s="392"/>
      <c r="U192" s="392"/>
      <c r="V192" s="392"/>
      <c r="W192" s="392"/>
      <c r="X192" s="392"/>
      <c r="Y192" s="392"/>
      <c r="Z192" s="392"/>
      <c r="AA192" s="392"/>
      <c r="AB192" s="392"/>
      <c r="AC192" s="392"/>
      <c r="AD192" s="392"/>
    </row>
    <row r="193" spans="1:30" ht="14.25" customHeight="1">
      <c r="A193" s="392"/>
      <c r="B193" s="392"/>
      <c r="C193" s="392"/>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392"/>
      <c r="AA193" s="392"/>
      <c r="AB193" s="392"/>
      <c r="AC193" s="392"/>
      <c r="AD193" s="392"/>
    </row>
    <row r="194" spans="1:30" ht="14.25" customHeight="1">
      <c r="A194" s="392"/>
      <c r="B194" s="392"/>
      <c r="C194" s="392"/>
      <c r="D194" s="392"/>
      <c r="E194" s="392"/>
      <c r="F194" s="392"/>
      <c r="G194" s="392"/>
      <c r="H194" s="392"/>
      <c r="I194" s="392"/>
      <c r="J194" s="392"/>
      <c r="K194" s="392"/>
      <c r="L194" s="392"/>
      <c r="M194" s="392"/>
      <c r="N194" s="392"/>
      <c r="O194" s="392"/>
      <c r="P194" s="392"/>
      <c r="Q194" s="392"/>
      <c r="R194" s="392"/>
      <c r="S194" s="392"/>
      <c r="T194" s="392"/>
      <c r="U194" s="392"/>
      <c r="V194" s="392"/>
      <c r="W194" s="392"/>
      <c r="X194" s="392"/>
      <c r="Y194" s="392"/>
      <c r="Z194" s="392"/>
      <c r="AA194" s="392"/>
      <c r="AB194" s="392"/>
      <c r="AC194" s="392"/>
      <c r="AD194" s="392"/>
    </row>
    <row r="195" spans="1:30" ht="14.25" customHeight="1">
      <c r="A195" s="392"/>
      <c r="B195" s="392"/>
      <c r="C195" s="392"/>
      <c r="D195" s="392"/>
      <c r="E195" s="392"/>
      <c r="F195" s="392"/>
      <c r="G195" s="392"/>
      <c r="H195" s="392"/>
      <c r="I195" s="392"/>
      <c r="J195" s="392"/>
      <c r="K195" s="392"/>
      <c r="L195" s="392"/>
      <c r="M195" s="392"/>
      <c r="N195" s="392"/>
      <c r="O195" s="392"/>
      <c r="P195" s="392"/>
      <c r="Q195" s="392"/>
      <c r="R195" s="392"/>
      <c r="S195" s="392"/>
      <c r="T195" s="392"/>
      <c r="U195" s="392"/>
      <c r="V195" s="392"/>
      <c r="W195" s="392"/>
      <c r="X195" s="392"/>
      <c r="Y195" s="392"/>
      <c r="Z195" s="392"/>
      <c r="AA195" s="392"/>
      <c r="AB195" s="392"/>
      <c r="AC195" s="392"/>
      <c r="AD195" s="392"/>
    </row>
    <row r="196" spans="1:30" ht="14.25" customHeight="1">
      <c r="A196" s="392"/>
      <c r="B196" s="392"/>
      <c r="C196" s="392"/>
      <c r="D196" s="392"/>
      <c r="E196" s="392"/>
      <c r="F196" s="392"/>
      <c r="G196" s="392"/>
      <c r="H196" s="392"/>
      <c r="I196" s="392"/>
      <c r="J196" s="392"/>
      <c r="K196" s="392"/>
      <c r="L196" s="392"/>
      <c r="M196" s="392"/>
      <c r="N196" s="392"/>
      <c r="O196" s="392"/>
      <c r="P196" s="392"/>
      <c r="Q196" s="392"/>
      <c r="R196" s="392"/>
      <c r="S196" s="392"/>
      <c r="T196" s="392"/>
      <c r="U196" s="392"/>
      <c r="V196" s="392"/>
      <c r="W196" s="392"/>
      <c r="X196" s="392"/>
      <c r="Y196" s="392"/>
      <c r="Z196" s="392"/>
      <c r="AA196" s="392"/>
      <c r="AB196" s="392"/>
      <c r="AC196" s="392"/>
      <c r="AD196" s="392"/>
    </row>
    <row r="197" spans="1:30" ht="14.25" customHeight="1">
      <c r="A197" s="392"/>
      <c r="B197" s="392"/>
      <c r="C197" s="392"/>
      <c r="D197" s="392"/>
      <c r="E197" s="392"/>
      <c r="F197" s="392"/>
      <c r="G197" s="392"/>
      <c r="H197" s="392"/>
      <c r="I197" s="392"/>
      <c r="J197" s="392"/>
      <c r="K197" s="392"/>
      <c r="L197" s="392"/>
      <c r="M197" s="392"/>
      <c r="N197" s="392"/>
      <c r="O197" s="392"/>
      <c r="P197" s="392"/>
      <c r="Q197" s="392"/>
      <c r="R197" s="392"/>
      <c r="S197" s="392"/>
      <c r="T197" s="392"/>
      <c r="U197" s="392"/>
      <c r="V197" s="392"/>
      <c r="W197" s="392"/>
      <c r="X197" s="392"/>
      <c r="Y197" s="392"/>
      <c r="Z197" s="392"/>
      <c r="AA197" s="392"/>
      <c r="AB197" s="392"/>
      <c r="AC197" s="392"/>
      <c r="AD197" s="392"/>
    </row>
    <row r="198" spans="1:30" ht="14.25" customHeight="1">
      <c r="A198" s="392"/>
      <c r="B198" s="392"/>
      <c r="C198" s="392"/>
      <c r="D198" s="392"/>
      <c r="E198" s="392"/>
      <c r="F198" s="392"/>
      <c r="G198" s="392"/>
      <c r="H198" s="392"/>
      <c r="I198" s="392"/>
      <c r="J198" s="392"/>
      <c r="K198" s="392"/>
      <c r="L198" s="392"/>
      <c r="M198" s="392"/>
      <c r="N198" s="392"/>
      <c r="O198" s="392"/>
      <c r="P198" s="392"/>
      <c r="Q198" s="392"/>
      <c r="R198" s="392"/>
      <c r="S198" s="392"/>
      <c r="T198" s="392"/>
      <c r="U198" s="392"/>
      <c r="V198" s="392"/>
      <c r="W198" s="392"/>
      <c r="X198" s="392"/>
      <c r="Y198" s="392"/>
      <c r="Z198" s="392"/>
      <c r="AA198" s="392"/>
      <c r="AB198" s="392"/>
      <c r="AC198" s="392"/>
      <c r="AD198" s="392"/>
    </row>
    <row r="199" spans="1:30" ht="14.25" customHeight="1">
      <c r="A199" s="392"/>
      <c r="B199" s="392"/>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row>
    <row r="200" spans="1:30" ht="14.25" customHeight="1">
      <c r="A200" s="392"/>
      <c r="B200" s="392"/>
      <c r="C200" s="392"/>
      <c r="D200" s="392"/>
      <c r="E200" s="392"/>
      <c r="F200" s="392"/>
      <c r="G200" s="392"/>
      <c r="H200" s="392"/>
      <c r="I200" s="392"/>
      <c r="J200" s="392"/>
      <c r="K200" s="392"/>
      <c r="L200" s="392"/>
      <c r="M200" s="392"/>
      <c r="N200" s="392"/>
      <c r="O200" s="392"/>
      <c r="P200" s="392"/>
      <c r="Q200" s="392"/>
      <c r="R200" s="392"/>
      <c r="S200" s="392"/>
      <c r="T200" s="392"/>
      <c r="U200" s="392"/>
      <c r="V200" s="392"/>
      <c r="W200" s="392"/>
      <c r="X200" s="392"/>
      <c r="Y200" s="392"/>
      <c r="Z200" s="392"/>
      <c r="AA200" s="392"/>
      <c r="AB200" s="392"/>
      <c r="AC200" s="392"/>
      <c r="AD200" s="392"/>
    </row>
    <row r="201" spans="1:30" ht="14.25" customHeight="1">
      <c r="A201" s="392"/>
      <c r="B201" s="392"/>
      <c r="C201" s="392"/>
      <c r="D201" s="392"/>
      <c r="E201" s="392"/>
      <c r="F201" s="392"/>
      <c r="G201" s="392"/>
      <c r="H201" s="392"/>
      <c r="I201" s="392"/>
      <c r="J201" s="392"/>
      <c r="K201" s="392"/>
      <c r="L201" s="392"/>
      <c r="M201" s="392"/>
      <c r="N201" s="392"/>
      <c r="O201" s="392"/>
      <c r="P201" s="392"/>
      <c r="Q201" s="392"/>
      <c r="R201" s="392"/>
      <c r="S201" s="392"/>
      <c r="T201" s="392"/>
      <c r="U201" s="392"/>
      <c r="V201" s="392"/>
      <c r="W201" s="392"/>
      <c r="X201" s="392"/>
      <c r="Y201" s="392"/>
      <c r="Z201" s="392"/>
      <c r="AA201" s="392"/>
      <c r="AB201" s="392"/>
      <c r="AC201" s="392"/>
      <c r="AD201" s="392"/>
    </row>
    <row r="202" spans="1:30" ht="14.25" customHeight="1">
      <c r="A202" s="392"/>
      <c r="B202" s="392"/>
      <c r="C202" s="392"/>
      <c r="D202" s="392"/>
      <c r="E202" s="392"/>
      <c r="F202" s="392"/>
      <c r="G202" s="392"/>
      <c r="H202" s="392"/>
      <c r="I202" s="392"/>
      <c r="J202" s="392"/>
      <c r="K202" s="392"/>
      <c r="L202" s="392"/>
      <c r="M202" s="392"/>
      <c r="N202" s="392"/>
      <c r="O202" s="392"/>
      <c r="P202" s="392"/>
      <c r="Q202" s="392"/>
      <c r="R202" s="392"/>
      <c r="S202" s="392"/>
      <c r="T202" s="392"/>
      <c r="U202" s="392"/>
      <c r="V202" s="392"/>
      <c r="W202" s="392"/>
      <c r="X202" s="392"/>
      <c r="Y202" s="392"/>
      <c r="Z202" s="392"/>
      <c r="AA202" s="392"/>
      <c r="AB202" s="392"/>
      <c r="AC202" s="392"/>
      <c r="AD202" s="392"/>
    </row>
    <row r="203" spans="1:30" ht="14.25" customHeight="1">
      <c r="A203" s="392"/>
      <c r="B203" s="392"/>
      <c r="C203" s="392"/>
      <c r="D203" s="392"/>
      <c r="E203" s="392"/>
      <c r="F203" s="392"/>
      <c r="G203" s="392"/>
      <c r="H203" s="392"/>
      <c r="I203" s="392"/>
      <c r="J203" s="392"/>
      <c r="K203" s="392"/>
      <c r="L203" s="392"/>
      <c r="M203" s="392"/>
      <c r="N203" s="392"/>
      <c r="O203" s="392"/>
      <c r="P203" s="392"/>
      <c r="Q203" s="392"/>
      <c r="R203" s="392"/>
      <c r="S203" s="392"/>
      <c r="T203" s="392"/>
      <c r="U203" s="392"/>
      <c r="V203" s="392"/>
      <c r="W203" s="392"/>
      <c r="X203" s="392"/>
      <c r="Y203" s="392"/>
      <c r="Z203" s="392"/>
      <c r="AA203" s="392"/>
      <c r="AB203" s="392"/>
      <c r="AC203" s="392"/>
      <c r="AD203" s="392"/>
    </row>
    <row r="204" spans="1:30" ht="14.25" customHeight="1">
      <c r="A204" s="392"/>
      <c r="B204" s="392"/>
      <c r="C204" s="392"/>
      <c r="D204" s="392"/>
      <c r="E204" s="392"/>
      <c r="F204" s="392"/>
      <c r="G204" s="392"/>
      <c r="H204" s="392"/>
      <c r="I204" s="392"/>
      <c r="J204" s="392"/>
      <c r="K204" s="392"/>
      <c r="L204" s="392"/>
      <c r="M204" s="392"/>
      <c r="N204" s="392"/>
      <c r="O204" s="392"/>
      <c r="P204" s="392"/>
      <c r="Q204" s="392"/>
      <c r="R204" s="392"/>
      <c r="S204" s="392"/>
      <c r="T204" s="392"/>
      <c r="U204" s="392"/>
      <c r="V204" s="392"/>
      <c r="W204" s="392"/>
      <c r="X204" s="392"/>
      <c r="Y204" s="392"/>
      <c r="Z204" s="392"/>
      <c r="AA204" s="392"/>
      <c r="AB204" s="392"/>
      <c r="AC204" s="392"/>
      <c r="AD204" s="392"/>
    </row>
    <row r="205" spans="1:30" ht="14.25" customHeight="1">
      <c r="A205" s="392"/>
      <c r="B205" s="392"/>
      <c r="C205" s="392"/>
      <c r="D205" s="392"/>
      <c r="E205" s="392"/>
      <c r="F205" s="392"/>
      <c r="G205" s="392"/>
      <c r="H205" s="392"/>
      <c r="I205" s="392"/>
      <c r="J205" s="392"/>
      <c r="K205" s="392"/>
      <c r="L205" s="392"/>
      <c r="M205" s="392"/>
      <c r="N205" s="392"/>
      <c r="O205" s="392"/>
      <c r="P205" s="392"/>
      <c r="Q205" s="392"/>
      <c r="R205" s="392"/>
      <c r="S205" s="392"/>
      <c r="T205" s="392"/>
      <c r="U205" s="392"/>
      <c r="V205" s="392"/>
      <c r="W205" s="392"/>
      <c r="X205" s="392"/>
      <c r="Y205" s="392"/>
      <c r="Z205" s="392"/>
      <c r="AA205" s="392"/>
      <c r="AB205" s="392"/>
      <c r="AC205" s="392"/>
      <c r="AD205" s="392"/>
    </row>
    <row r="206" spans="1:30" ht="14.25" customHeight="1">
      <c r="A206" s="392"/>
      <c r="B206" s="392"/>
      <c r="C206" s="392"/>
      <c r="D206" s="392"/>
      <c r="E206" s="392"/>
      <c r="F206" s="392"/>
      <c r="G206" s="392"/>
      <c r="H206" s="392"/>
      <c r="I206" s="392"/>
      <c r="J206" s="392"/>
      <c r="K206" s="392"/>
      <c r="L206" s="392"/>
      <c r="M206" s="392"/>
      <c r="N206" s="392"/>
      <c r="O206" s="392"/>
      <c r="P206" s="392"/>
      <c r="Q206" s="392"/>
      <c r="R206" s="392"/>
      <c r="S206" s="392"/>
      <c r="T206" s="392"/>
      <c r="U206" s="392"/>
      <c r="V206" s="392"/>
      <c r="W206" s="392"/>
      <c r="X206" s="392"/>
      <c r="Y206" s="392"/>
      <c r="Z206" s="392"/>
      <c r="AA206" s="392"/>
      <c r="AB206" s="392"/>
      <c r="AC206" s="392"/>
      <c r="AD206" s="392"/>
    </row>
    <row r="207" spans="1:30" ht="14.25" customHeight="1">
      <c r="A207" s="392"/>
      <c r="B207" s="392"/>
      <c r="C207" s="392"/>
      <c r="D207" s="392"/>
      <c r="E207" s="392"/>
      <c r="F207" s="392"/>
      <c r="G207" s="392"/>
      <c r="H207" s="392"/>
      <c r="I207" s="392"/>
      <c r="J207" s="392"/>
      <c r="K207" s="392"/>
      <c r="L207" s="392"/>
      <c r="M207" s="392"/>
      <c r="N207" s="392"/>
      <c r="O207" s="392"/>
      <c r="P207" s="392"/>
      <c r="Q207" s="392"/>
      <c r="R207" s="392"/>
      <c r="S207" s="392"/>
      <c r="T207" s="392"/>
      <c r="U207" s="392"/>
      <c r="V207" s="392"/>
      <c r="W207" s="392"/>
      <c r="X207" s="392"/>
      <c r="Y207" s="392"/>
      <c r="Z207" s="392"/>
      <c r="AA207" s="392"/>
      <c r="AB207" s="392"/>
      <c r="AC207" s="392"/>
      <c r="AD207" s="392"/>
    </row>
    <row r="208" spans="1:30" ht="14.25" customHeight="1">
      <c r="A208" s="392"/>
      <c r="B208" s="392"/>
      <c r="C208" s="392"/>
      <c r="D208" s="392"/>
      <c r="E208" s="392"/>
      <c r="F208" s="392"/>
      <c r="G208" s="392"/>
      <c r="H208" s="392"/>
      <c r="I208" s="392"/>
      <c r="J208" s="392"/>
      <c r="K208" s="392"/>
      <c r="L208" s="392"/>
      <c r="M208" s="392"/>
      <c r="N208" s="392"/>
      <c r="O208" s="392"/>
      <c r="P208" s="392"/>
      <c r="Q208" s="392"/>
      <c r="R208" s="392"/>
      <c r="S208" s="392"/>
      <c r="T208" s="392"/>
      <c r="U208" s="392"/>
      <c r="V208" s="392"/>
      <c r="W208" s="392"/>
      <c r="X208" s="392"/>
      <c r="Y208" s="392"/>
      <c r="Z208" s="392"/>
      <c r="AA208" s="392"/>
      <c r="AB208" s="392"/>
      <c r="AC208" s="392"/>
      <c r="AD208" s="392"/>
    </row>
    <row r="209" spans="1:30" ht="14.25" customHeight="1">
      <c r="A209" s="392"/>
      <c r="B209" s="392"/>
      <c r="C209" s="392"/>
      <c r="D209" s="392"/>
      <c r="E209" s="392"/>
      <c r="F209" s="392"/>
      <c r="G209" s="392"/>
      <c r="H209" s="392"/>
      <c r="I209" s="392"/>
      <c r="J209" s="392"/>
      <c r="K209" s="392"/>
      <c r="L209" s="392"/>
      <c r="M209" s="392"/>
      <c r="N209" s="392"/>
      <c r="O209" s="392"/>
      <c r="P209" s="392"/>
      <c r="Q209" s="392"/>
      <c r="R209" s="392"/>
      <c r="S209" s="392"/>
      <c r="T209" s="392"/>
      <c r="U209" s="392"/>
      <c r="V209" s="392"/>
      <c r="W209" s="392"/>
      <c r="X209" s="392"/>
      <c r="Y209" s="392"/>
      <c r="Z209" s="392"/>
      <c r="AA209" s="392"/>
      <c r="AB209" s="392"/>
      <c r="AC209" s="392"/>
      <c r="AD209" s="392"/>
    </row>
    <row r="210" spans="1:30" ht="14.25" customHeight="1">
      <c r="A210" s="392"/>
      <c r="B210" s="392"/>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2"/>
      <c r="Z210" s="392"/>
      <c r="AA210" s="392"/>
      <c r="AB210" s="392"/>
      <c r="AC210" s="392"/>
      <c r="AD210" s="392"/>
    </row>
    <row r="211" spans="1:30" ht="14.25" customHeight="1">
      <c r="A211" s="392"/>
      <c r="B211" s="392"/>
      <c r="C211" s="392"/>
      <c r="D211" s="392"/>
      <c r="E211" s="392"/>
      <c r="F211" s="392"/>
      <c r="G211" s="392"/>
      <c r="H211" s="392"/>
      <c r="I211" s="392"/>
      <c r="J211" s="392"/>
      <c r="K211" s="392"/>
      <c r="L211" s="392"/>
      <c r="M211" s="392"/>
      <c r="N211" s="392"/>
      <c r="O211" s="392"/>
      <c r="P211" s="392"/>
      <c r="Q211" s="392"/>
      <c r="R211" s="392"/>
      <c r="S211" s="392"/>
      <c r="T211" s="392"/>
      <c r="U211" s="392"/>
      <c r="V211" s="392"/>
      <c r="W211" s="392"/>
      <c r="X211" s="392"/>
      <c r="Y211" s="392"/>
      <c r="Z211" s="392"/>
      <c r="AA211" s="392"/>
      <c r="AB211" s="392"/>
      <c r="AC211" s="392"/>
      <c r="AD211" s="392"/>
    </row>
    <row r="212" spans="1:30" ht="14.25" customHeight="1">
      <c r="A212" s="392"/>
      <c r="B212" s="392"/>
      <c r="C212" s="392"/>
      <c r="D212" s="392"/>
      <c r="E212" s="392"/>
      <c r="F212" s="392"/>
      <c r="G212" s="392"/>
      <c r="H212" s="392"/>
      <c r="I212" s="392"/>
      <c r="J212" s="392"/>
      <c r="K212" s="392"/>
      <c r="L212" s="392"/>
      <c r="M212" s="392"/>
      <c r="N212" s="392"/>
      <c r="O212" s="392"/>
      <c r="P212" s="392"/>
      <c r="Q212" s="392"/>
      <c r="R212" s="392"/>
      <c r="S212" s="392"/>
      <c r="T212" s="392"/>
      <c r="U212" s="392"/>
      <c r="V212" s="392"/>
      <c r="W212" s="392"/>
      <c r="X212" s="392"/>
      <c r="Y212" s="392"/>
      <c r="Z212" s="392"/>
      <c r="AA212" s="392"/>
      <c r="AB212" s="392"/>
      <c r="AC212" s="392"/>
      <c r="AD212" s="392"/>
    </row>
    <row r="213" spans="1:30" ht="14.25" customHeight="1">
      <c r="A213" s="392"/>
      <c r="B213" s="392"/>
      <c r="C213" s="392"/>
      <c r="D213" s="392"/>
      <c r="E213" s="392"/>
      <c r="F213" s="392"/>
      <c r="G213" s="392"/>
      <c r="H213" s="392"/>
      <c r="I213" s="392"/>
      <c r="J213" s="392"/>
      <c r="K213" s="392"/>
      <c r="L213" s="392"/>
      <c r="M213" s="392"/>
      <c r="N213" s="392"/>
      <c r="O213" s="392"/>
      <c r="P213" s="392"/>
      <c r="Q213" s="392"/>
      <c r="R213" s="392"/>
      <c r="S213" s="392"/>
      <c r="T213" s="392"/>
      <c r="U213" s="392"/>
      <c r="V213" s="392"/>
      <c r="W213" s="392"/>
      <c r="X213" s="392"/>
      <c r="Y213" s="392"/>
      <c r="Z213" s="392"/>
      <c r="AA213" s="392"/>
      <c r="AB213" s="392"/>
      <c r="AC213" s="392"/>
      <c r="AD213" s="392"/>
    </row>
    <row r="214" spans="1:30" ht="14.25" customHeight="1">
      <c r="A214" s="392"/>
      <c r="B214" s="392"/>
      <c r="C214" s="392"/>
      <c r="D214" s="392"/>
      <c r="E214" s="392"/>
      <c r="F214" s="392"/>
      <c r="G214" s="392"/>
      <c r="H214" s="392"/>
      <c r="I214" s="392"/>
      <c r="J214" s="392"/>
      <c r="K214" s="392"/>
      <c r="L214" s="392"/>
      <c r="M214" s="392"/>
      <c r="N214" s="392"/>
      <c r="O214" s="392"/>
      <c r="P214" s="392"/>
      <c r="Q214" s="392"/>
      <c r="R214" s="392"/>
      <c r="S214" s="392"/>
      <c r="T214" s="392"/>
      <c r="U214" s="392"/>
      <c r="V214" s="392"/>
      <c r="W214" s="392"/>
      <c r="X214" s="392"/>
      <c r="Y214" s="392"/>
      <c r="Z214" s="392"/>
      <c r="AA214" s="392"/>
      <c r="AB214" s="392"/>
      <c r="AC214" s="392"/>
      <c r="AD214" s="392"/>
    </row>
    <row r="215" spans="1:30" ht="14.25" customHeight="1">
      <c r="A215" s="392"/>
      <c r="B215" s="392"/>
      <c r="C215" s="392"/>
      <c r="D215" s="392"/>
      <c r="E215" s="392"/>
      <c r="F215" s="392"/>
      <c r="G215" s="392"/>
      <c r="H215" s="392"/>
      <c r="I215" s="392"/>
      <c r="J215" s="392"/>
      <c r="K215" s="392"/>
      <c r="L215" s="392"/>
      <c r="M215" s="392"/>
      <c r="N215" s="392"/>
      <c r="O215" s="392"/>
      <c r="P215" s="392"/>
      <c r="Q215" s="392"/>
      <c r="R215" s="392"/>
      <c r="S215" s="392"/>
      <c r="T215" s="392"/>
      <c r="U215" s="392"/>
      <c r="V215" s="392"/>
      <c r="W215" s="392"/>
      <c r="X215" s="392"/>
      <c r="Y215" s="392"/>
      <c r="Z215" s="392"/>
      <c r="AA215" s="392"/>
      <c r="AB215" s="392"/>
      <c r="AC215" s="392"/>
      <c r="AD215" s="392"/>
    </row>
    <row r="216" spans="1:30" ht="14.25" customHeight="1">
      <c r="A216" s="392"/>
      <c r="B216" s="392"/>
      <c r="C216" s="392"/>
      <c r="D216" s="392"/>
      <c r="E216" s="392"/>
      <c r="F216" s="392"/>
      <c r="G216" s="392"/>
      <c r="H216" s="392"/>
      <c r="I216" s="392"/>
      <c r="J216" s="392"/>
      <c r="K216" s="392"/>
      <c r="L216" s="392"/>
      <c r="M216" s="392"/>
      <c r="N216" s="392"/>
      <c r="O216" s="392"/>
      <c r="P216" s="392"/>
      <c r="Q216" s="392"/>
      <c r="R216" s="392"/>
      <c r="S216" s="392"/>
      <c r="T216" s="392"/>
      <c r="U216" s="392"/>
      <c r="V216" s="392"/>
      <c r="W216" s="392"/>
      <c r="X216" s="392"/>
      <c r="Y216" s="392"/>
      <c r="Z216" s="392"/>
      <c r="AA216" s="392"/>
      <c r="AB216" s="392"/>
      <c r="AC216" s="392"/>
      <c r="AD216" s="392"/>
    </row>
    <row r="217" spans="1:30" ht="14.25" customHeight="1">
      <c r="A217" s="392"/>
      <c r="B217" s="392"/>
      <c r="C217" s="392"/>
      <c r="D217" s="392"/>
      <c r="E217" s="392"/>
      <c r="F217" s="392"/>
      <c r="G217" s="392"/>
      <c r="H217" s="392"/>
      <c r="I217" s="392"/>
      <c r="J217" s="392"/>
      <c r="K217" s="392"/>
      <c r="L217" s="392"/>
      <c r="M217" s="392"/>
      <c r="N217" s="392"/>
      <c r="O217" s="392"/>
      <c r="P217" s="392"/>
      <c r="Q217" s="392"/>
      <c r="R217" s="392"/>
      <c r="S217" s="392"/>
      <c r="T217" s="392"/>
      <c r="U217" s="392"/>
      <c r="V217" s="392"/>
      <c r="W217" s="392"/>
      <c r="X217" s="392"/>
      <c r="Y217" s="392"/>
      <c r="Z217" s="392"/>
      <c r="AA217" s="392"/>
      <c r="AB217" s="392"/>
      <c r="AC217" s="392"/>
      <c r="AD217" s="392"/>
    </row>
    <row r="218" spans="1:30" ht="14.25" customHeight="1">
      <c r="A218" s="392"/>
      <c r="B218" s="392"/>
      <c r="C218" s="392"/>
      <c r="D218" s="392"/>
      <c r="E218" s="392"/>
      <c r="F218" s="392"/>
      <c r="G218" s="392"/>
      <c r="H218" s="392"/>
      <c r="I218" s="392"/>
      <c r="J218" s="392"/>
      <c r="K218" s="392"/>
      <c r="L218" s="392"/>
      <c r="M218" s="392"/>
      <c r="N218" s="392"/>
      <c r="O218" s="392"/>
      <c r="P218" s="392"/>
      <c r="Q218" s="392"/>
      <c r="R218" s="392"/>
      <c r="S218" s="392"/>
      <c r="T218" s="392"/>
      <c r="U218" s="392"/>
      <c r="V218" s="392"/>
      <c r="W218" s="392"/>
      <c r="X218" s="392"/>
      <c r="Y218" s="392"/>
      <c r="Z218" s="392"/>
      <c r="AA218" s="392"/>
      <c r="AB218" s="392"/>
      <c r="AC218" s="392"/>
      <c r="AD218" s="392"/>
    </row>
    <row r="219" spans="1:30" ht="14.25" customHeight="1">
      <c r="A219" s="392"/>
      <c r="B219" s="392"/>
      <c r="C219" s="392"/>
      <c r="D219" s="392"/>
      <c r="E219" s="392"/>
      <c r="F219" s="392"/>
      <c r="G219" s="392"/>
      <c r="H219" s="392"/>
      <c r="I219" s="392"/>
      <c r="J219" s="392"/>
      <c r="K219" s="392"/>
      <c r="L219" s="392"/>
      <c r="M219" s="392"/>
      <c r="N219" s="392"/>
      <c r="O219" s="392"/>
      <c r="P219" s="392"/>
      <c r="Q219" s="392"/>
      <c r="R219" s="392"/>
      <c r="S219" s="392"/>
      <c r="T219" s="392"/>
      <c r="U219" s="392"/>
      <c r="V219" s="392"/>
      <c r="W219" s="392"/>
      <c r="X219" s="392"/>
      <c r="Y219" s="392"/>
      <c r="Z219" s="392"/>
      <c r="AA219" s="392"/>
      <c r="AB219" s="392"/>
      <c r="AC219" s="392"/>
      <c r="AD219" s="392"/>
    </row>
    <row r="220" spans="1:30" ht="14.25" customHeight="1">
      <c r="A220" s="392"/>
      <c r="B220" s="392"/>
      <c r="C220" s="392"/>
      <c r="D220" s="392"/>
      <c r="E220" s="392"/>
      <c r="F220" s="392"/>
      <c r="G220" s="392"/>
      <c r="H220" s="392"/>
      <c r="I220" s="392"/>
      <c r="J220" s="392"/>
      <c r="K220" s="392"/>
      <c r="L220" s="392"/>
      <c r="M220" s="392"/>
      <c r="N220" s="392"/>
      <c r="O220" s="392"/>
      <c r="P220" s="392"/>
      <c r="Q220" s="392"/>
      <c r="R220" s="392"/>
      <c r="S220" s="392"/>
      <c r="T220" s="392"/>
      <c r="U220" s="392"/>
      <c r="V220" s="392"/>
      <c r="W220" s="392"/>
      <c r="X220" s="392"/>
      <c r="Y220" s="392"/>
      <c r="Z220" s="392"/>
      <c r="AA220" s="392"/>
      <c r="AB220" s="392"/>
      <c r="AC220" s="392"/>
      <c r="AD220" s="392"/>
    </row>
    <row r="221" spans="1:30" ht="14.25" customHeight="1">
      <c r="A221" s="392"/>
      <c r="B221" s="392"/>
      <c r="C221" s="392"/>
      <c r="D221" s="392"/>
      <c r="E221" s="392"/>
      <c r="F221" s="392"/>
      <c r="G221" s="392"/>
      <c r="H221" s="392"/>
      <c r="I221" s="392"/>
      <c r="J221" s="392"/>
      <c r="K221" s="392"/>
      <c r="L221" s="392"/>
      <c r="M221" s="392"/>
      <c r="N221" s="392"/>
      <c r="O221" s="392"/>
      <c r="P221" s="392"/>
      <c r="Q221" s="392"/>
      <c r="R221" s="392"/>
      <c r="S221" s="392"/>
      <c r="T221" s="392"/>
      <c r="U221" s="392"/>
      <c r="V221" s="392"/>
      <c r="W221" s="392"/>
      <c r="X221" s="392"/>
      <c r="Y221" s="392"/>
      <c r="Z221" s="392"/>
      <c r="AA221" s="392"/>
      <c r="AB221" s="392"/>
      <c r="AC221" s="392"/>
      <c r="AD221" s="392"/>
    </row>
    <row r="222" spans="1:30" ht="14.25" customHeight="1">
      <c r="A222" s="392"/>
      <c r="B222" s="392"/>
      <c r="C222" s="392"/>
      <c r="D222" s="392"/>
      <c r="E222" s="392"/>
      <c r="F222" s="392"/>
      <c r="G222" s="392"/>
      <c r="H222" s="392"/>
      <c r="I222" s="392"/>
      <c r="J222" s="392"/>
      <c r="K222" s="392"/>
      <c r="L222" s="392"/>
      <c r="M222" s="392"/>
      <c r="N222" s="392"/>
      <c r="O222" s="392"/>
      <c r="P222" s="392"/>
      <c r="Q222" s="392"/>
      <c r="R222" s="392"/>
      <c r="S222" s="392"/>
      <c r="T222" s="392"/>
      <c r="U222" s="392"/>
      <c r="V222" s="392"/>
      <c r="W222" s="392"/>
      <c r="X222" s="392"/>
      <c r="Y222" s="392"/>
      <c r="Z222" s="392"/>
      <c r="AA222" s="392"/>
      <c r="AB222" s="392"/>
      <c r="AC222" s="392"/>
      <c r="AD222" s="392"/>
    </row>
    <row r="223" spans="1:30" ht="14.25" customHeight="1">
      <c r="A223" s="392"/>
      <c r="B223" s="392"/>
      <c r="C223" s="392"/>
      <c r="D223" s="392"/>
      <c r="E223" s="392"/>
      <c r="F223" s="392"/>
      <c r="G223" s="392"/>
      <c r="H223" s="392"/>
      <c r="I223" s="392"/>
      <c r="J223" s="392"/>
      <c r="K223" s="392"/>
      <c r="L223" s="392"/>
      <c r="M223" s="392"/>
      <c r="N223" s="392"/>
      <c r="O223" s="392"/>
      <c r="P223" s="392"/>
      <c r="Q223" s="392"/>
      <c r="R223" s="392"/>
      <c r="S223" s="392"/>
      <c r="T223" s="392"/>
      <c r="U223" s="392"/>
      <c r="V223" s="392"/>
      <c r="W223" s="392"/>
      <c r="X223" s="392"/>
      <c r="Y223" s="392"/>
      <c r="Z223" s="392"/>
      <c r="AA223" s="392"/>
      <c r="AB223" s="392"/>
      <c r="AC223" s="392"/>
      <c r="AD223" s="392"/>
    </row>
    <row r="224" spans="1:30" ht="14.25" customHeight="1">
      <c r="A224" s="392"/>
      <c r="B224" s="392"/>
      <c r="C224" s="392"/>
      <c r="D224" s="392"/>
      <c r="E224" s="392"/>
      <c r="F224" s="392"/>
      <c r="G224" s="392"/>
      <c r="H224" s="392"/>
      <c r="I224" s="392"/>
      <c r="J224" s="392"/>
      <c r="K224" s="392"/>
      <c r="L224" s="392"/>
      <c r="M224" s="392"/>
      <c r="N224" s="392"/>
      <c r="O224" s="392"/>
      <c r="P224" s="392"/>
      <c r="Q224" s="392"/>
      <c r="R224" s="392"/>
      <c r="S224" s="392"/>
      <c r="T224" s="392"/>
      <c r="U224" s="392"/>
      <c r="V224" s="392"/>
      <c r="W224" s="392"/>
      <c r="X224" s="392"/>
      <c r="Y224" s="392"/>
      <c r="Z224" s="392"/>
      <c r="AA224" s="392"/>
      <c r="AB224" s="392"/>
      <c r="AC224" s="392"/>
      <c r="AD224" s="392"/>
    </row>
    <row r="225" spans="1:30" ht="14.25" customHeight="1">
      <c r="A225" s="392"/>
      <c r="B225" s="392"/>
      <c r="C225" s="392"/>
      <c r="D225" s="392"/>
      <c r="E225" s="392"/>
      <c r="F225" s="392"/>
      <c r="G225" s="392"/>
      <c r="H225" s="392"/>
      <c r="I225" s="392"/>
      <c r="J225" s="392"/>
      <c r="K225" s="392"/>
      <c r="L225" s="392"/>
      <c r="M225" s="392"/>
      <c r="N225" s="392"/>
      <c r="O225" s="392"/>
      <c r="P225" s="392"/>
      <c r="Q225" s="392"/>
      <c r="R225" s="392"/>
      <c r="S225" s="392"/>
      <c r="T225" s="392"/>
      <c r="U225" s="392"/>
      <c r="V225" s="392"/>
      <c r="W225" s="392"/>
      <c r="X225" s="392"/>
      <c r="Y225" s="392"/>
      <c r="Z225" s="392"/>
      <c r="AA225" s="392"/>
      <c r="AB225" s="392"/>
      <c r="AC225" s="392"/>
      <c r="AD225" s="392"/>
    </row>
    <row r="226" spans="1:30" ht="14.25" customHeight="1">
      <c r="A226" s="392"/>
      <c r="B226" s="392"/>
      <c r="C226" s="392"/>
      <c r="D226" s="392"/>
      <c r="E226" s="392"/>
      <c r="F226" s="392"/>
      <c r="G226" s="392"/>
      <c r="H226" s="392"/>
      <c r="I226" s="392"/>
      <c r="J226" s="392"/>
      <c r="K226" s="392"/>
      <c r="L226" s="392"/>
      <c r="M226" s="392"/>
      <c r="N226" s="392"/>
      <c r="O226" s="392"/>
      <c r="P226" s="392"/>
      <c r="Q226" s="392"/>
      <c r="R226" s="392"/>
      <c r="S226" s="392"/>
      <c r="T226" s="392"/>
      <c r="U226" s="392"/>
      <c r="V226" s="392"/>
      <c r="W226" s="392"/>
      <c r="X226" s="392"/>
      <c r="Y226" s="392"/>
      <c r="Z226" s="392"/>
      <c r="AA226" s="392"/>
      <c r="AB226" s="392"/>
      <c r="AC226" s="392"/>
      <c r="AD226" s="392"/>
    </row>
    <row r="227" spans="1:30" ht="14.25" customHeight="1">
      <c r="A227" s="392"/>
      <c r="B227" s="392"/>
      <c r="C227" s="392"/>
      <c r="D227" s="392"/>
      <c r="E227" s="392"/>
      <c r="F227" s="392"/>
      <c r="G227" s="392"/>
      <c r="H227" s="392"/>
      <c r="I227" s="392"/>
      <c r="J227" s="392"/>
      <c r="K227" s="392"/>
      <c r="L227" s="392"/>
      <c r="M227" s="392"/>
      <c r="N227" s="392"/>
      <c r="O227" s="392"/>
      <c r="P227" s="392"/>
      <c r="Q227" s="392"/>
      <c r="R227" s="392"/>
      <c r="S227" s="392"/>
      <c r="T227" s="392"/>
      <c r="U227" s="392"/>
      <c r="V227" s="392"/>
      <c r="W227" s="392"/>
      <c r="X227" s="392"/>
      <c r="Y227" s="392"/>
      <c r="Z227" s="392"/>
      <c r="AA227" s="392"/>
      <c r="AB227" s="392"/>
      <c r="AC227" s="392"/>
      <c r="AD227" s="392"/>
    </row>
    <row r="228" spans="1:30" ht="14.25" customHeight="1">
      <c r="A228" s="392"/>
      <c r="B228" s="392"/>
      <c r="C228" s="392"/>
      <c r="D228" s="392"/>
      <c r="E228" s="392"/>
      <c r="F228" s="392"/>
      <c r="G228" s="392"/>
      <c r="H228" s="392"/>
      <c r="I228" s="392"/>
      <c r="J228" s="392"/>
      <c r="K228" s="392"/>
      <c r="L228" s="392"/>
      <c r="M228" s="392"/>
      <c r="N228" s="392"/>
      <c r="O228" s="392"/>
      <c r="P228" s="392"/>
      <c r="Q228" s="392"/>
      <c r="R228" s="392"/>
      <c r="S228" s="392"/>
      <c r="T228" s="392"/>
      <c r="U228" s="392"/>
      <c r="V228" s="392"/>
      <c r="W228" s="392"/>
      <c r="X228" s="392"/>
      <c r="Y228" s="392"/>
      <c r="Z228" s="392"/>
      <c r="AA228" s="392"/>
      <c r="AB228" s="392"/>
      <c r="AC228" s="392"/>
      <c r="AD228" s="392"/>
    </row>
    <row r="229" spans="1:30" ht="14.25" customHeight="1">
      <c r="A229" s="392"/>
      <c r="B229" s="392"/>
      <c r="C229" s="392"/>
      <c r="D229" s="392"/>
      <c r="E229" s="392"/>
      <c r="F229" s="392"/>
      <c r="G229" s="392"/>
      <c r="H229" s="392"/>
      <c r="I229" s="392"/>
      <c r="J229" s="392"/>
      <c r="K229" s="392"/>
      <c r="L229" s="392"/>
      <c r="M229" s="392"/>
      <c r="N229" s="392"/>
      <c r="O229" s="392"/>
      <c r="P229" s="392"/>
      <c r="Q229" s="392"/>
      <c r="R229" s="392"/>
      <c r="S229" s="392"/>
      <c r="T229" s="392"/>
      <c r="U229" s="392"/>
      <c r="V229" s="392"/>
      <c r="W229" s="392"/>
      <c r="X229" s="392"/>
      <c r="Y229" s="392"/>
      <c r="Z229" s="392"/>
      <c r="AA229" s="392"/>
      <c r="AB229" s="392"/>
      <c r="AC229" s="392"/>
      <c r="AD229" s="392"/>
    </row>
    <row r="230" spans="1:30" ht="14.25" customHeight="1">
      <c r="A230" s="392"/>
      <c r="B230" s="392"/>
      <c r="C230" s="392"/>
      <c r="D230" s="392"/>
      <c r="E230" s="392"/>
      <c r="F230" s="392"/>
      <c r="G230" s="392"/>
      <c r="H230" s="392"/>
      <c r="I230" s="392"/>
      <c r="J230" s="392"/>
      <c r="K230" s="392"/>
      <c r="L230" s="392"/>
      <c r="M230" s="392"/>
      <c r="N230" s="392"/>
      <c r="O230" s="392"/>
      <c r="P230" s="392"/>
      <c r="Q230" s="392"/>
      <c r="R230" s="392"/>
      <c r="S230" s="392"/>
      <c r="T230" s="392"/>
      <c r="U230" s="392"/>
      <c r="V230" s="392"/>
      <c r="W230" s="392"/>
      <c r="X230" s="392"/>
      <c r="Y230" s="392"/>
      <c r="Z230" s="392"/>
      <c r="AA230" s="392"/>
      <c r="AB230" s="392"/>
      <c r="AC230" s="392"/>
      <c r="AD230" s="392"/>
    </row>
    <row r="231" spans="1:30" ht="14.25" customHeight="1">
      <c r="A231" s="392"/>
      <c r="B231" s="392"/>
      <c r="C231" s="392"/>
      <c r="D231" s="392"/>
      <c r="E231" s="392"/>
      <c r="F231" s="392"/>
      <c r="G231" s="392"/>
      <c r="H231" s="392"/>
      <c r="I231" s="392"/>
      <c r="J231" s="392"/>
      <c r="K231" s="392"/>
      <c r="L231" s="392"/>
      <c r="M231" s="392"/>
      <c r="N231" s="392"/>
      <c r="O231" s="392"/>
      <c r="P231" s="392"/>
      <c r="Q231" s="392"/>
      <c r="R231" s="392"/>
      <c r="S231" s="392"/>
      <c r="T231" s="392"/>
      <c r="U231" s="392"/>
      <c r="V231" s="392"/>
      <c r="W231" s="392"/>
      <c r="X231" s="392"/>
      <c r="Y231" s="392"/>
      <c r="Z231" s="392"/>
      <c r="AA231" s="392"/>
      <c r="AB231" s="392"/>
      <c r="AC231" s="392"/>
      <c r="AD231" s="392"/>
    </row>
    <row r="232" spans="1:30" ht="14.25" customHeight="1">
      <c r="A232" s="392"/>
      <c r="B232" s="392"/>
      <c r="C232" s="392"/>
      <c r="D232" s="392"/>
      <c r="E232" s="392"/>
      <c r="F232" s="392"/>
      <c r="G232" s="392"/>
      <c r="H232" s="392"/>
      <c r="I232" s="392"/>
      <c r="J232" s="392"/>
      <c r="K232" s="392"/>
      <c r="L232" s="392"/>
      <c r="M232" s="392"/>
      <c r="N232" s="392"/>
      <c r="O232" s="392"/>
      <c r="P232" s="392"/>
      <c r="Q232" s="392"/>
      <c r="R232" s="392"/>
      <c r="S232" s="392"/>
      <c r="T232" s="392"/>
      <c r="U232" s="392"/>
      <c r="V232" s="392"/>
      <c r="W232" s="392"/>
      <c r="X232" s="392"/>
      <c r="Y232" s="392"/>
      <c r="Z232" s="392"/>
      <c r="AA232" s="392"/>
      <c r="AB232" s="392"/>
      <c r="AC232" s="392"/>
      <c r="AD232" s="392"/>
    </row>
    <row r="233" spans="1:30" ht="14.25" customHeight="1">
      <c r="A233" s="392"/>
      <c r="B233" s="392"/>
      <c r="C233" s="392"/>
      <c r="D233" s="392"/>
      <c r="E233" s="392"/>
      <c r="F233" s="392"/>
      <c r="G233" s="392"/>
      <c r="H233" s="392"/>
      <c r="I233" s="392"/>
      <c r="J233" s="392"/>
      <c r="K233" s="392"/>
      <c r="L233" s="392"/>
      <c r="M233" s="392"/>
      <c r="N233" s="392"/>
      <c r="O233" s="392"/>
      <c r="P233" s="392"/>
      <c r="Q233" s="392"/>
      <c r="R233" s="392"/>
      <c r="S233" s="392"/>
      <c r="T233" s="392"/>
      <c r="U233" s="392"/>
      <c r="V233" s="392"/>
      <c r="W233" s="392"/>
      <c r="X233" s="392"/>
      <c r="Y233" s="392"/>
      <c r="Z233" s="392"/>
      <c r="AA233" s="392"/>
      <c r="AB233" s="392"/>
      <c r="AC233" s="392"/>
      <c r="AD233" s="392"/>
    </row>
    <row r="234" spans="1:30" ht="14.25" customHeight="1">
      <c r="A234" s="392"/>
      <c r="B234" s="392"/>
      <c r="C234" s="392"/>
      <c r="D234" s="392"/>
      <c r="E234" s="392"/>
      <c r="F234" s="392"/>
      <c r="G234" s="392"/>
      <c r="H234" s="392"/>
      <c r="I234" s="392"/>
      <c r="J234" s="392"/>
      <c r="K234" s="392"/>
      <c r="L234" s="392"/>
      <c r="M234" s="392"/>
      <c r="N234" s="392"/>
      <c r="O234" s="392"/>
      <c r="P234" s="392"/>
      <c r="Q234" s="392"/>
      <c r="R234" s="392"/>
      <c r="S234" s="392"/>
      <c r="T234" s="392"/>
      <c r="U234" s="392"/>
      <c r="V234" s="392"/>
      <c r="W234" s="392"/>
      <c r="X234" s="392"/>
      <c r="Y234" s="392"/>
      <c r="Z234" s="392"/>
      <c r="AA234" s="392"/>
      <c r="AB234" s="392"/>
      <c r="AC234" s="392"/>
      <c r="AD234" s="392"/>
    </row>
    <row r="235" spans="1:30" ht="14.25" customHeight="1">
      <c r="A235" s="392"/>
      <c r="B235" s="392"/>
      <c r="C235" s="392"/>
      <c r="D235" s="392"/>
      <c r="E235" s="392"/>
      <c r="F235" s="392"/>
      <c r="G235" s="392"/>
      <c r="H235" s="392"/>
      <c r="I235" s="392"/>
      <c r="J235" s="392"/>
      <c r="K235" s="392"/>
      <c r="L235" s="392"/>
      <c r="M235" s="392"/>
      <c r="N235" s="392"/>
      <c r="O235" s="392"/>
      <c r="P235" s="392"/>
      <c r="Q235" s="392"/>
      <c r="R235" s="392"/>
      <c r="S235" s="392"/>
      <c r="T235" s="392"/>
      <c r="U235" s="392"/>
      <c r="V235" s="392"/>
      <c r="W235" s="392"/>
      <c r="X235" s="392"/>
      <c r="Y235" s="392"/>
      <c r="Z235" s="392"/>
      <c r="AA235" s="392"/>
      <c r="AB235" s="392"/>
      <c r="AC235" s="392"/>
      <c r="AD235" s="392"/>
    </row>
    <row r="236" spans="1:30" ht="14.25" customHeight="1">
      <c r="A236" s="392"/>
      <c r="B236" s="392"/>
      <c r="C236" s="392"/>
      <c r="D236" s="392"/>
      <c r="E236" s="392"/>
      <c r="F236" s="392"/>
      <c r="G236" s="392"/>
      <c r="H236" s="392"/>
      <c r="I236" s="392"/>
      <c r="J236" s="392"/>
      <c r="K236" s="392"/>
      <c r="L236" s="392"/>
      <c r="M236" s="392"/>
      <c r="N236" s="392"/>
      <c r="O236" s="392"/>
      <c r="P236" s="392"/>
      <c r="Q236" s="392"/>
      <c r="R236" s="392"/>
      <c r="S236" s="392"/>
      <c r="T236" s="392"/>
      <c r="U236" s="392"/>
      <c r="V236" s="392"/>
      <c r="W236" s="392"/>
      <c r="X236" s="392"/>
      <c r="Y236" s="392"/>
      <c r="Z236" s="392"/>
      <c r="AA236" s="392"/>
      <c r="AB236" s="392"/>
      <c r="AC236" s="392"/>
      <c r="AD236" s="392"/>
    </row>
    <row r="237" spans="1:30" ht="14.25" customHeight="1">
      <c r="A237" s="392"/>
      <c r="B237" s="392"/>
      <c r="C237" s="392"/>
      <c r="D237" s="392"/>
      <c r="E237" s="392"/>
      <c r="F237" s="392"/>
      <c r="G237" s="392"/>
      <c r="H237" s="392"/>
      <c r="I237" s="392"/>
      <c r="J237" s="392"/>
      <c r="K237" s="392"/>
      <c r="L237" s="392"/>
      <c r="M237" s="392"/>
      <c r="N237" s="392"/>
      <c r="O237" s="392"/>
      <c r="P237" s="392"/>
      <c r="Q237" s="392"/>
      <c r="R237" s="392"/>
      <c r="S237" s="392"/>
      <c r="T237" s="392"/>
      <c r="U237" s="392"/>
      <c r="V237" s="392"/>
      <c r="W237" s="392"/>
      <c r="X237" s="392"/>
      <c r="Y237" s="392"/>
      <c r="Z237" s="392"/>
      <c r="AA237" s="392"/>
      <c r="AB237" s="392"/>
      <c r="AC237" s="392"/>
      <c r="AD237" s="392"/>
    </row>
    <row r="238" spans="1:30" ht="14.25" customHeight="1">
      <c r="A238" s="392"/>
      <c r="B238" s="392"/>
      <c r="C238" s="392"/>
      <c r="D238" s="392"/>
      <c r="E238" s="392"/>
      <c r="F238" s="392"/>
      <c r="G238" s="392"/>
      <c r="H238" s="392"/>
      <c r="I238" s="392"/>
      <c r="J238" s="392"/>
      <c r="K238" s="392"/>
      <c r="L238" s="392"/>
      <c r="M238" s="392"/>
      <c r="N238" s="392"/>
      <c r="O238" s="392"/>
      <c r="P238" s="392"/>
      <c r="Q238" s="392"/>
      <c r="R238" s="392"/>
      <c r="S238" s="392"/>
      <c r="T238" s="392"/>
      <c r="U238" s="392"/>
      <c r="V238" s="392"/>
      <c r="W238" s="392"/>
      <c r="X238" s="392"/>
      <c r="Y238" s="392"/>
      <c r="Z238" s="392"/>
      <c r="AA238" s="392"/>
      <c r="AB238" s="392"/>
      <c r="AC238" s="392"/>
      <c r="AD238" s="392"/>
    </row>
    <row r="239" spans="1:30" ht="14.25" customHeight="1">
      <c r="A239" s="392"/>
      <c r="B239" s="392"/>
      <c r="C239" s="392"/>
      <c r="D239" s="392"/>
      <c r="E239" s="392"/>
      <c r="F239" s="392"/>
      <c r="G239" s="392"/>
      <c r="H239" s="392"/>
      <c r="I239" s="392"/>
      <c r="J239" s="392"/>
      <c r="K239" s="392"/>
      <c r="L239" s="392"/>
      <c r="M239" s="392"/>
      <c r="N239" s="392"/>
      <c r="O239" s="392"/>
      <c r="P239" s="392"/>
      <c r="Q239" s="392"/>
      <c r="R239" s="392"/>
      <c r="S239" s="392"/>
      <c r="T239" s="392"/>
      <c r="U239" s="392"/>
      <c r="V239" s="392"/>
      <c r="W239" s="392"/>
      <c r="X239" s="392"/>
      <c r="Y239" s="392"/>
      <c r="Z239" s="392"/>
      <c r="AA239" s="392"/>
      <c r="AB239" s="392"/>
      <c r="AC239" s="392"/>
      <c r="AD239" s="392"/>
    </row>
    <row r="240" spans="1:30" ht="14.25" customHeight="1">
      <c r="A240" s="392"/>
      <c r="B240" s="392"/>
      <c r="C240" s="392"/>
      <c r="D240" s="392"/>
      <c r="E240" s="392"/>
      <c r="F240" s="392"/>
      <c r="G240" s="392"/>
      <c r="H240" s="392"/>
      <c r="I240" s="392"/>
      <c r="J240" s="392"/>
      <c r="K240" s="392"/>
      <c r="L240" s="392"/>
      <c r="M240" s="392"/>
      <c r="N240" s="392"/>
      <c r="O240" s="392"/>
      <c r="P240" s="392"/>
      <c r="Q240" s="392"/>
      <c r="R240" s="392"/>
      <c r="S240" s="392"/>
      <c r="T240" s="392"/>
      <c r="U240" s="392"/>
      <c r="V240" s="392"/>
      <c r="W240" s="392"/>
      <c r="X240" s="392"/>
      <c r="Y240" s="392"/>
      <c r="Z240" s="392"/>
      <c r="AA240" s="392"/>
      <c r="AB240" s="392"/>
      <c r="AC240" s="392"/>
      <c r="AD240" s="392"/>
    </row>
    <row r="241" spans="1:30" ht="14.25" customHeight="1">
      <c r="A241" s="392"/>
      <c r="B241" s="392"/>
      <c r="C241" s="392"/>
      <c r="D241" s="392"/>
      <c r="E241" s="392"/>
      <c r="F241" s="392"/>
      <c r="G241" s="392"/>
      <c r="H241" s="392"/>
      <c r="I241" s="392"/>
      <c r="J241" s="392"/>
      <c r="K241" s="392"/>
      <c r="L241" s="392"/>
      <c r="M241" s="392"/>
      <c r="N241" s="392"/>
      <c r="O241" s="392"/>
      <c r="P241" s="392"/>
      <c r="Q241" s="392"/>
      <c r="R241" s="392"/>
      <c r="S241" s="392"/>
      <c r="T241" s="392"/>
      <c r="U241" s="392"/>
      <c r="V241" s="392"/>
      <c r="W241" s="392"/>
      <c r="X241" s="392"/>
      <c r="Y241" s="392"/>
      <c r="Z241" s="392"/>
      <c r="AA241" s="392"/>
      <c r="AB241" s="392"/>
      <c r="AC241" s="392"/>
      <c r="AD241" s="392"/>
    </row>
    <row r="242" spans="1:30" ht="14.25" customHeight="1">
      <c r="A242" s="392"/>
      <c r="B242" s="392"/>
      <c r="C242" s="392"/>
      <c r="D242" s="392"/>
      <c r="E242" s="392"/>
      <c r="F242" s="392"/>
      <c r="G242" s="392"/>
      <c r="H242" s="392"/>
      <c r="I242" s="392"/>
      <c r="J242" s="392"/>
      <c r="K242" s="392"/>
      <c r="L242" s="392"/>
      <c r="M242" s="392"/>
      <c r="N242" s="392"/>
      <c r="O242" s="392"/>
      <c r="P242" s="392"/>
      <c r="Q242" s="392"/>
      <c r="R242" s="392"/>
      <c r="S242" s="392"/>
      <c r="T242" s="392"/>
      <c r="U242" s="392"/>
      <c r="V242" s="392"/>
      <c r="W242" s="392"/>
      <c r="X242" s="392"/>
      <c r="Y242" s="392"/>
      <c r="Z242" s="392"/>
      <c r="AA242" s="392"/>
      <c r="AB242" s="392"/>
      <c r="AC242" s="392"/>
      <c r="AD242" s="392"/>
    </row>
    <row r="243" spans="1:30" ht="14.25" customHeight="1">
      <c r="A243" s="392"/>
      <c r="B243" s="392"/>
      <c r="C243" s="392"/>
      <c r="D243" s="392"/>
      <c r="E243" s="392"/>
      <c r="F243" s="392"/>
      <c r="G243" s="392"/>
      <c r="H243" s="392"/>
      <c r="I243" s="392"/>
      <c r="J243" s="392"/>
      <c r="K243" s="392"/>
      <c r="L243" s="392"/>
      <c r="M243" s="392"/>
      <c r="N243" s="392"/>
      <c r="O243" s="392"/>
      <c r="P243" s="392"/>
      <c r="Q243" s="392"/>
      <c r="R243" s="392"/>
      <c r="S243" s="392"/>
      <c r="T243" s="392"/>
      <c r="U243" s="392"/>
      <c r="V243" s="392"/>
      <c r="W243" s="392"/>
      <c r="X243" s="392"/>
      <c r="Y243" s="392"/>
      <c r="Z243" s="392"/>
      <c r="AA243" s="392"/>
      <c r="AB243" s="392"/>
      <c r="AC243" s="392"/>
      <c r="AD243" s="392"/>
    </row>
    <row r="244" spans="1:30" ht="14.25" customHeight="1">
      <c r="A244" s="392"/>
      <c r="B244" s="392"/>
      <c r="C244" s="392"/>
      <c r="D244" s="392"/>
      <c r="E244" s="392"/>
      <c r="F244" s="392"/>
      <c r="G244" s="392"/>
      <c r="H244" s="392"/>
      <c r="I244" s="392"/>
      <c r="J244" s="392"/>
      <c r="K244" s="392"/>
      <c r="L244" s="392"/>
      <c r="M244" s="392"/>
      <c r="N244" s="392"/>
      <c r="O244" s="392"/>
      <c r="P244" s="392"/>
      <c r="Q244" s="392"/>
      <c r="R244" s="392"/>
      <c r="S244" s="392"/>
      <c r="T244" s="392"/>
      <c r="U244" s="392"/>
      <c r="V244" s="392"/>
      <c r="W244" s="392"/>
      <c r="X244" s="392"/>
      <c r="Y244" s="392"/>
      <c r="Z244" s="392"/>
      <c r="AA244" s="392"/>
      <c r="AB244" s="392"/>
      <c r="AC244" s="392"/>
      <c r="AD244" s="392"/>
    </row>
    <row r="245" spans="1:30" ht="14.25" customHeight="1">
      <c r="A245" s="392"/>
      <c r="B245" s="392"/>
      <c r="C245" s="392"/>
      <c r="D245" s="392"/>
      <c r="E245" s="392"/>
      <c r="F245" s="392"/>
      <c r="G245" s="392"/>
      <c r="H245" s="392"/>
      <c r="I245" s="392"/>
      <c r="J245" s="392"/>
      <c r="K245" s="392"/>
      <c r="L245" s="392"/>
      <c r="M245" s="392"/>
      <c r="N245" s="392"/>
      <c r="O245" s="392"/>
      <c r="P245" s="392"/>
      <c r="Q245" s="392"/>
      <c r="R245" s="392"/>
      <c r="S245" s="392"/>
      <c r="T245" s="392"/>
      <c r="U245" s="392"/>
      <c r="V245" s="392"/>
      <c r="W245" s="392"/>
      <c r="X245" s="392"/>
      <c r="Y245" s="392"/>
      <c r="Z245" s="392"/>
      <c r="AA245" s="392"/>
      <c r="AB245" s="392"/>
      <c r="AC245" s="392"/>
      <c r="AD245" s="392"/>
    </row>
    <row r="246" spans="1:30" ht="14.25" customHeight="1">
      <c r="A246" s="392"/>
      <c r="B246" s="392"/>
      <c r="C246" s="392"/>
      <c r="D246" s="392"/>
      <c r="E246" s="392"/>
      <c r="F246" s="392"/>
      <c r="G246" s="392"/>
      <c r="H246" s="392"/>
      <c r="I246" s="392"/>
      <c r="J246" s="392"/>
      <c r="K246" s="392"/>
      <c r="L246" s="392"/>
      <c r="M246" s="392"/>
      <c r="N246" s="392"/>
      <c r="O246" s="392"/>
      <c r="P246" s="392"/>
      <c r="Q246" s="392"/>
      <c r="R246" s="392"/>
      <c r="S246" s="392"/>
      <c r="T246" s="392"/>
      <c r="U246" s="392"/>
      <c r="V246" s="392"/>
      <c r="W246" s="392"/>
      <c r="X246" s="392"/>
      <c r="Y246" s="392"/>
      <c r="Z246" s="392"/>
      <c r="AA246" s="392"/>
      <c r="AB246" s="392"/>
      <c r="AC246" s="392"/>
      <c r="AD246" s="392"/>
    </row>
    <row r="247" spans="1:30" ht="14.25" customHeight="1">
      <c r="A247" s="392"/>
      <c r="B247" s="392"/>
      <c r="C247" s="392"/>
      <c r="D247" s="392"/>
      <c r="E247" s="392"/>
      <c r="F247" s="392"/>
      <c r="G247" s="392"/>
      <c r="H247" s="392"/>
      <c r="I247" s="392"/>
      <c r="J247" s="392"/>
      <c r="K247" s="392"/>
      <c r="L247" s="392"/>
      <c r="M247" s="392"/>
      <c r="N247" s="392"/>
      <c r="O247" s="392"/>
      <c r="P247" s="392"/>
      <c r="Q247" s="392"/>
      <c r="R247" s="392"/>
      <c r="S247" s="392"/>
      <c r="T247" s="392"/>
      <c r="U247" s="392"/>
      <c r="V247" s="392"/>
      <c r="W247" s="392"/>
      <c r="X247" s="392"/>
      <c r="Y247" s="392"/>
      <c r="Z247" s="392"/>
      <c r="AA247" s="392"/>
      <c r="AB247" s="392"/>
      <c r="AC247" s="392"/>
      <c r="AD247" s="392"/>
    </row>
    <row r="248" spans="1:30" ht="14.25" customHeight="1">
      <c r="A248" s="392"/>
      <c r="B248" s="392"/>
      <c r="C248" s="392"/>
      <c r="D248" s="392"/>
      <c r="E248" s="392"/>
      <c r="F248" s="392"/>
      <c r="G248" s="392"/>
      <c r="H248" s="392"/>
      <c r="I248" s="392"/>
      <c r="J248" s="392"/>
      <c r="K248" s="392"/>
      <c r="L248" s="392"/>
      <c r="M248" s="392"/>
      <c r="N248" s="392"/>
      <c r="O248" s="392"/>
      <c r="P248" s="392"/>
      <c r="Q248" s="392"/>
      <c r="R248" s="392"/>
      <c r="S248" s="392"/>
      <c r="T248" s="392"/>
      <c r="U248" s="392"/>
      <c r="V248" s="392"/>
      <c r="W248" s="392"/>
      <c r="X248" s="392"/>
      <c r="Y248" s="392"/>
      <c r="Z248" s="392"/>
      <c r="AA248" s="392"/>
      <c r="AB248" s="392"/>
      <c r="AC248" s="392"/>
      <c r="AD248" s="392"/>
    </row>
    <row r="249" spans="1:30" ht="14.25" customHeight="1">
      <c r="A249" s="392"/>
      <c r="B249" s="392"/>
      <c r="C249" s="392"/>
      <c r="D249" s="392"/>
      <c r="E249" s="392"/>
      <c r="F249" s="392"/>
      <c r="G249" s="392"/>
      <c r="H249" s="392"/>
      <c r="I249" s="392"/>
      <c r="J249" s="392"/>
      <c r="K249" s="392"/>
      <c r="L249" s="392"/>
      <c r="M249" s="392"/>
      <c r="N249" s="392"/>
      <c r="O249" s="392"/>
      <c r="P249" s="392"/>
      <c r="Q249" s="392"/>
      <c r="R249" s="392"/>
      <c r="S249" s="392"/>
      <c r="T249" s="392"/>
      <c r="U249" s="392"/>
      <c r="V249" s="392"/>
      <c r="W249" s="392"/>
      <c r="X249" s="392"/>
      <c r="Y249" s="392"/>
      <c r="Z249" s="392"/>
      <c r="AA249" s="392"/>
      <c r="AB249" s="392"/>
      <c r="AC249" s="392"/>
      <c r="AD249" s="392"/>
    </row>
    <row r="250" spans="1:30" ht="14.25" customHeight="1">
      <c r="A250" s="392"/>
      <c r="B250" s="392"/>
      <c r="C250" s="392"/>
      <c r="D250" s="392"/>
      <c r="E250" s="392"/>
      <c r="F250" s="392"/>
      <c r="G250" s="392"/>
      <c r="H250" s="392"/>
      <c r="I250" s="392"/>
      <c r="J250" s="392"/>
      <c r="K250" s="392"/>
      <c r="L250" s="392"/>
      <c r="M250" s="392"/>
      <c r="N250" s="392"/>
      <c r="O250" s="392"/>
      <c r="P250" s="392"/>
      <c r="Q250" s="392"/>
      <c r="R250" s="392"/>
      <c r="S250" s="392"/>
      <c r="T250" s="392"/>
      <c r="U250" s="392"/>
      <c r="V250" s="392"/>
      <c r="W250" s="392"/>
      <c r="X250" s="392"/>
      <c r="Y250" s="392"/>
      <c r="Z250" s="392"/>
      <c r="AA250" s="392"/>
      <c r="AB250" s="392"/>
      <c r="AC250" s="392"/>
      <c r="AD250" s="392"/>
    </row>
    <row r="251" spans="1:30" ht="14.25" customHeight="1">
      <c r="A251" s="392"/>
      <c r="B251" s="392"/>
      <c r="C251" s="392"/>
      <c r="D251" s="392"/>
      <c r="E251" s="392"/>
      <c r="F251" s="392"/>
      <c r="G251" s="392"/>
      <c r="H251" s="392"/>
      <c r="I251" s="392"/>
      <c r="J251" s="392"/>
      <c r="K251" s="392"/>
      <c r="L251" s="392"/>
      <c r="M251" s="392"/>
      <c r="N251" s="392"/>
      <c r="O251" s="392"/>
      <c r="P251" s="392"/>
      <c r="Q251" s="392"/>
      <c r="R251" s="392"/>
      <c r="S251" s="392"/>
      <c r="T251" s="392"/>
      <c r="U251" s="392"/>
      <c r="V251" s="392"/>
      <c r="W251" s="392"/>
      <c r="X251" s="392"/>
      <c r="Y251" s="392"/>
      <c r="Z251" s="392"/>
      <c r="AA251" s="392"/>
      <c r="AB251" s="392"/>
      <c r="AC251" s="392"/>
      <c r="AD251" s="392"/>
    </row>
    <row r="252" spans="1:30" ht="14.25" customHeight="1">
      <c r="A252" s="392"/>
      <c r="B252" s="392"/>
      <c r="C252" s="392"/>
      <c r="D252" s="392"/>
      <c r="E252" s="392"/>
      <c r="F252" s="392"/>
      <c r="G252" s="392"/>
      <c r="H252" s="392"/>
      <c r="I252" s="392"/>
      <c r="J252" s="392"/>
      <c r="K252" s="392"/>
      <c r="L252" s="392"/>
      <c r="M252" s="392"/>
      <c r="N252" s="392"/>
      <c r="O252" s="392"/>
      <c r="P252" s="392"/>
      <c r="Q252" s="392"/>
      <c r="R252" s="392"/>
      <c r="S252" s="392"/>
      <c r="T252" s="392"/>
      <c r="U252" s="392"/>
      <c r="V252" s="392"/>
      <c r="W252" s="392"/>
      <c r="X252" s="392"/>
      <c r="Y252" s="392"/>
      <c r="Z252" s="392"/>
      <c r="AA252" s="392"/>
      <c r="AB252" s="392"/>
      <c r="AC252" s="392"/>
      <c r="AD252" s="392"/>
    </row>
    <row r="253" spans="1:30" ht="14.25" customHeight="1">
      <c r="A253" s="392"/>
      <c r="B253" s="392"/>
      <c r="C253" s="392"/>
      <c r="D253" s="392"/>
      <c r="E253" s="392"/>
      <c r="F253" s="392"/>
      <c r="G253" s="392"/>
      <c r="H253" s="392"/>
      <c r="I253" s="392"/>
      <c r="J253" s="392"/>
      <c r="K253" s="392"/>
      <c r="L253" s="392"/>
      <c r="M253" s="392"/>
      <c r="N253" s="392"/>
      <c r="O253" s="392"/>
      <c r="P253" s="392"/>
      <c r="Q253" s="392"/>
      <c r="R253" s="392"/>
      <c r="S253" s="392"/>
      <c r="T253" s="392"/>
      <c r="U253" s="392"/>
      <c r="V253" s="392"/>
      <c r="W253" s="392"/>
      <c r="X253" s="392"/>
      <c r="Y253" s="392"/>
      <c r="Z253" s="392"/>
      <c r="AA253" s="392"/>
      <c r="AB253" s="392"/>
      <c r="AC253" s="392"/>
      <c r="AD253" s="392"/>
    </row>
    <row r="254" spans="1:30" ht="14.25" customHeight="1">
      <c r="A254" s="392"/>
      <c r="B254" s="392"/>
      <c r="C254" s="392"/>
      <c r="D254" s="392"/>
      <c r="E254" s="392"/>
      <c r="F254" s="392"/>
      <c r="G254" s="392"/>
      <c r="H254" s="392"/>
      <c r="I254" s="392"/>
      <c r="J254" s="392"/>
      <c r="K254" s="392"/>
      <c r="L254" s="392"/>
      <c r="M254" s="392"/>
      <c r="N254" s="392"/>
      <c r="O254" s="392"/>
      <c r="P254" s="392"/>
      <c r="Q254" s="392"/>
      <c r="R254" s="392"/>
      <c r="S254" s="392"/>
      <c r="T254" s="392"/>
      <c r="U254" s="392"/>
      <c r="V254" s="392"/>
      <c r="W254" s="392"/>
      <c r="X254" s="392"/>
      <c r="Y254" s="392"/>
      <c r="Z254" s="392"/>
      <c r="AA254" s="392"/>
      <c r="AB254" s="392"/>
      <c r="AC254" s="392"/>
      <c r="AD254" s="392"/>
    </row>
    <row r="255" spans="1:30" ht="14.25" customHeight="1">
      <c r="A255" s="392"/>
      <c r="B255" s="392"/>
      <c r="C255" s="392"/>
      <c r="D255" s="392"/>
      <c r="E255" s="392"/>
      <c r="F255" s="392"/>
      <c r="G255" s="392"/>
      <c r="H255" s="392"/>
      <c r="I255" s="392"/>
      <c r="J255" s="392"/>
      <c r="K255" s="392"/>
      <c r="L255" s="392"/>
      <c r="M255" s="392"/>
      <c r="N255" s="392"/>
      <c r="O255" s="392"/>
      <c r="P255" s="392"/>
      <c r="Q255" s="392"/>
      <c r="R255" s="392"/>
      <c r="S255" s="392"/>
      <c r="T255" s="392"/>
      <c r="U255" s="392"/>
      <c r="V255" s="392"/>
      <c r="W255" s="392"/>
      <c r="X255" s="392"/>
      <c r="Y255" s="392"/>
      <c r="Z255" s="392"/>
      <c r="AA255" s="392"/>
      <c r="AB255" s="392"/>
      <c r="AC255" s="392"/>
      <c r="AD255" s="392"/>
    </row>
    <row r="256" spans="1:30" ht="14.25" customHeight="1">
      <c r="A256" s="392"/>
      <c r="B256" s="392"/>
      <c r="C256" s="392"/>
      <c r="D256" s="392"/>
      <c r="E256" s="392"/>
      <c r="F256" s="392"/>
      <c r="G256" s="392"/>
      <c r="H256" s="392"/>
      <c r="I256" s="392"/>
      <c r="J256" s="392"/>
      <c r="K256" s="392"/>
      <c r="L256" s="392"/>
      <c r="M256" s="392"/>
      <c r="N256" s="392"/>
      <c r="O256" s="392"/>
      <c r="P256" s="392"/>
      <c r="Q256" s="392"/>
      <c r="R256" s="392"/>
      <c r="S256" s="392"/>
      <c r="T256" s="392"/>
      <c r="U256" s="392"/>
      <c r="V256" s="392"/>
      <c r="W256" s="392"/>
      <c r="X256" s="392"/>
      <c r="Y256" s="392"/>
      <c r="Z256" s="392"/>
      <c r="AA256" s="392"/>
      <c r="AB256" s="392"/>
      <c r="AC256" s="392"/>
      <c r="AD256" s="392"/>
    </row>
    <row r="257" spans="1:30" ht="15.75" customHeight="1">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row>
    <row r="258" spans="1:30"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row>
    <row r="259" spans="1:30"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row>
    <row r="260" spans="1:30"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row>
    <row r="261" spans="1:30"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row>
    <row r="262" spans="1:30"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row>
    <row r="263" spans="1:30"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row>
    <row r="264" spans="1:30"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row>
    <row r="265" spans="1:30"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row>
    <row r="266" spans="1:30"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row>
    <row r="267" spans="1:30"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row>
    <row r="268" spans="1:30"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row>
    <row r="269" spans="1:30"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row>
    <row r="270" spans="1:30"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row>
    <row r="271" spans="1:30"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row>
    <row r="272" spans="1:30"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row>
    <row r="273" spans="1:30"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row>
    <row r="274" spans="1:30"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row>
    <row r="275" spans="1:30"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row>
    <row r="276" spans="1:30"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row>
    <row r="277" spans="1:30"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row>
    <row r="278" spans="1:30"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row>
    <row r="279" spans="1:30"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row>
    <row r="280" spans="1:30"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row>
    <row r="281" spans="1:30"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row>
    <row r="282" spans="1:30"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row>
    <row r="283" spans="1:30"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row>
    <row r="284" spans="1:30"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row>
    <row r="285" spans="1:30"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row>
    <row r="286" spans="1:30"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row>
    <row r="287" spans="1:30"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row>
    <row r="288" spans="1:30"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row>
    <row r="289" spans="1:30"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row>
    <row r="290" spans="1:30"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row>
    <row r="291" spans="1:30"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row>
    <row r="292" spans="1:30"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row>
    <row r="293" spans="1:30"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row>
    <row r="294" spans="1:30"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row>
    <row r="295" spans="1:30"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row>
    <row r="296" spans="1:30"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row>
    <row r="297" spans="1:30"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row>
    <row r="298" spans="1:30"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row>
    <row r="299" spans="1:30"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row>
    <row r="300" spans="1:30"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row>
    <row r="301" spans="1:30"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row>
    <row r="302" spans="1:30"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row>
    <row r="303" spans="1:30"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row>
    <row r="304" spans="1:30"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row>
    <row r="305" spans="1:30"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row>
    <row r="306" spans="1:30"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row>
    <row r="307" spans="1:30"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row>
    <row r="308" spans="1:30"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row>
    <row r="309" spans="1:30"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row>
    <row r="310" spans="1:30"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row>
    <row r="311" spans="1:30"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row>
    <row r="312" spans="1:30"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row>
    <row r="313" spans="1:30"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row>
    <row r="314" spans="1:30"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row>
    <row r="315" spans="1:30"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row>
    <row r="316" spans="1:30"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row>
    <row r="317" spans="1:30"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row>
    <row r="318" spans="1:30"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row>
    <row r="319" spans="1:30"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row>
    <row r="320" spans="1:30"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row>
    <row r="321" spans="1:30"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row>
    <row r="322" spans="1:30"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row>
    <row r="323" spans="1:30"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row>
    <row r="324" spans="1:30"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row>
    <row r="325" spans="1:30"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row>
    <row r="326" spans="1:30"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row>
    <row r="327" spans="1:30"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row>
    <row r="328" spans="1:30"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row>
    <row r="329" spans="1:30"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row>
    <row r="330" spans="1:30"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row>
    <row r="331" spans="1:30"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row>
    <row r="332" spans="1:30"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row>
    <row r="333" spans="1:30"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row>
    <row r="334" spans="1:30"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row>
    <row r="335" spans="1:30"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row>
    <row r="336" spans="1:30"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row>
    <row r="337" spans="1:30"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row>
    <row r="338" spans="1:30"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row>
    <row r="339" spans="1:30"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row>
    <row r="340" spans="1:30"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row>
    <row r="341" spans="1:30"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row>
    <row r="342" spans="1:30"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row>
    <row r="343" spans="1:30"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row>
    <row r="344" spans="1:30"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row>
    <row r="345" spans="1:30"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row>
    <row r="346" spans="1:30"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row>
    <row r="347" spans="1:30"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row>
    <row r="348" spans="1:30"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row>
    <row r="349" spans="1:30"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row>
    <row r="350" spans="1:30"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row>
    <row r="351" spans="1:30"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row>
    <row r="352" spans="1:30"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row>
    <row r="353" spans="1:30"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row>
    <row r="354" spans="1:30"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row>
    <row r="355" spans="1:30"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row>
    <row r="356" spans="1:30"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row>
    <row r="357" spans="1:30"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row>
    <row r="358" spans="1:30"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row>
    <row r="359" spans="1:30"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row>
    <row r="360" spans="1:30"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row>
    <row r="361" spans="1:30"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row>
    <row r="362" spans="1:30"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row>
    <row r="363" spans="1:30"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row>
    <row r="364" spans="1:30"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row>
    <row r="365" spans="1:30"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row>
    <row r="366" spans="1:30"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row>
    <row r="367" spans="1:30"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row>
    <row r="368" spans="1:30"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row>
    <row r="369" spans="1:30"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row>
    <row r="370" spans="1:30"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row>
    <row r="371" spans="1:30"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row>
    <row r="372" spans="1:30"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row>
    <row r="373" spans="1:30"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row>
    <row r="374" spans="1:30"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row>
    <row r="375" spans="1:30"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row>
    <row r="376" spans="1:30"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row>
    <row r="377" spans="1:30"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row>
    <row r="378" spans="1:30"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row>
    <row r="379" spans="1:30"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row>
    <row r="380" spans="1:30"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row>
    <row r="381" spans="1:30"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row>
    <row r="382" spans="1:30"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row>
    <row r="383" spans="1:30"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row>
    <row r="384" spans="1:30"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row>
    <row r="385" spans="1:30"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row>
    <row r="386" spans="1:30"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row>
    <row r="387" spans="1:30"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row>
    <row r="388" spans="1:30"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row>
    <row r="389" spans="1:30"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row>
    <row r="390" spans="1:30"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row>
    <row r="391" spans="1:30"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row>
    <row r="392" spans="1:30"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row>
    <row r="393" spans="1:30"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row>
    <row r="394" spans="1:30"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row>
    <row r="395" spans="1:30"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row>
    <row r="396" spans="1:30"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row>
    <row r="397" spans="1:30"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row>
    <row r="398" spans="1:30"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row>
    <row r="399" spans="1:30"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row>
    <row r="400" spans="1:30"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row>
    <row r="401" spans="1:30"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row>
    <row r="402" spans="1:30"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row>
    <row r="403" spans="1:30"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row>
    <row r="404" spans="1:30"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row>
    <row r="405" spans="1:30"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row>
    <row r="406" spans="1:30"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row>
    <row r="407" spans="1:30"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row>
    <row r="408" spans="1:30"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row>
    <row r="409" spans="1:30"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row>
    <row r="410" spans="1:30"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row>
    <row r="411" spans="1:30"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row>
    <row r="412" spans="1:30"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row>
    <row r="413" spans="1:30"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row>
    <row r="414" spans="1:30"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row>
    <row r="415" spans="1:30"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row>
    <row r="416" spans="1:30"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row>
    <row r="417" spans="1:30"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row>
    <row r="418" spans="1:30"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row>
    <row r="419" spans="1:30"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row>
    <row r="420" spans="1:30"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row>
    <row r="421" spans="1:30"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row>
    <row r="422" spans="1:30"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row>
    <row r="423" spans="1:30"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row>
    <row r="424" spans="1:30"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row>
    <row r="425" spans="1:30"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row>
    <row r="426" spans="1:30"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row>
    <row r="427" spans="1:30"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row>
    <row r="428" spans="1:30"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row>
    <row r="429" spans="1:30"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row>
    <row r="430" spans="1:30"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row>
    <row r="431" spans="1:30"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row>
    <row r="432" spans="1:30"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row>
    <row r="433" spans="1:30"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row>
    <row r="434" spans="1:30"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row>
    <row r="435" spans="1:30"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row>
    <row r="436" spans="1:30"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row>
    <row r="437" spans="1:30"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row>
    <row r="438" spans="1:30"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row>
    <row r="439" spans="1:30"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row>
    <row r="440" spans="1:30"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row>
    <row r="441" spans="1:30"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row>
    <row r="442" spans="1:30"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row>
    <row r="443" spans="1:30"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row>
    <row r="444" spans="1:30"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row>
    <row r="445" spans="1:30"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row>
    <row r="446" spans="1:30"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row>
    <row r="447" spans="1:30"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row>
    <row r="448" spans="1:30"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row>
    <row r="449" spans="1:30"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row>
    <row r="450" spans="1:30"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row>
    <row r="451" spans="1:30"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row>
    <row r="452" spans="1:30"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row>
    <row r="453" spans="1:30"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row>
    <row r="454" spans="1:30"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row>
    <row r="455" spans="1:30"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row>
    <row r="456" spans="1:30"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row>
    <row r="457" spans="1:30"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row>
    <row r="458" spans="1:30"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row>
    <row r="459" spans="1:30"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row>
    <row r="460" spans="1:30"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row>
    <row r="461" spans="1:30"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row>
    <row r="462" spans="1:30"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row>
    <row r="463" spans="1:30"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row>
    <row r="464" spans="1:30"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row>
    <row r="465" spans="1:30"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row>
    <row r="466" spans="1:30"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row>
    <row r="467" spans="1:30"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row>
    <row r="468" spans="1:30"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row>
    <row r="469" spans="1:30"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row>
    <row r="470" spans="1:30"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row>
    <row r="471" spans="1:30"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row>
    <row r="472" spans="1:30"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row>
    <row r="473" spans="1:30"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row>
    <row r="474" spans="1:30"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row>
    <row r="475" spans="1:30"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row>
    <row r="476" spans="1:30"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row>
    <row r="477" spans="1:30"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row>
    <row r="478" spans="1:30"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row>
    <row r="479" spans="1:30"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row>
    <row r="480" spans="1:30"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row>
    <row r="481" spans="1:30"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row>
    <row r="482" spans="1:30"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row>
    <row r="483" spans="1:30"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row>
    <row r="484" spans="1:30"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row>
    <row r="485" spans="1:30"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row>
    <row r="486" spans="1:30"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row>
    <row r="487" spans="1:30"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row>
    <row r="488" spans="1:30"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row>
    <row r="489" spans="1:30"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row>
    <row r="490" spans="1:30"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row>
    <row r="491" spans="1:30"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row>
    <row r="492" spans="1:30"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row>
    <row r="493" spans="1:30"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row>
    <row r="494" spans="1:30"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row>
    <row r="495" spans="1:30"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row>
    <row r="496" spans="1:30"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row>
    <row r="497" spans="1:30"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row>
    <row r="498" spans="1:30"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row>
    <row r="499" spans="1:30"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row>
    <row r="500" spans="1:30"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row>
    <row r="501" spans="1:30"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row>
    <row r="502" spans="1:30"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row>
    <row r="503" spans="1:30"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row>
    <row r="504" spans="1:30"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row>
    <row r="505" spans="1:30"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row>
    <row r="506" spans="1:30"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row>
    <row r="507" spans="1:30"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row>
    <row r="508" spans="1:30"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row>
    <row r="509" spans="1:30"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row>
    <row r="510" spans="1:30"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row>
    <row r="511" spans="1:30"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row>
    <row r="512" spans="1:30"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row>
    <row r="513" spans="1:30"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row>
    <row r="514" spans="1:30"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row>
    <row r="515" spans="1:30"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row>
    <row r="516" spans="1:30"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row>
    <row r="517" spans="1:30"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row>
    <row r="518" spans="1:30"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row>
    <row r="519" spans="1:30"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row>
    <row r="520" spans="1:30"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row>
    <row r="521" spans="1:30"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row>
    <row r="522" spans="1:30"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row>
    <row r="523" spans="1:30"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row>
    <row r="524" spans="1:30"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row>
    <row r="525" spans="1:30"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row>
    <row r="526" spans="1:30"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row>
    <row r="527" spans="1:30"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row>
    <row r="528" spans="1:30"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row>
    <row r="529" spans="1:30"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row>
    <row r="530" spans="1:30"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row>
    <row r="531" spans="1:30"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row>
    <row r="532" spans="1:30"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row>
    <row r="533" spans="1:30"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row>
    <row r="534" spans="1:30"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row>
    <row r="535" spans="1:30"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row>
    <row r="536" spans="1:30"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row>
    <row r="537" spans="1:30"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row>
    <row r="538" spans="1:30"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row>
    <row r="539" spans="1:30"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row>
    <row r="540" spans="1:30"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row>
    <row r="541" spans="1:30"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row>
    <row r="542" spans="1:30"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row>
    <row r="543" spans="1:30"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row>
    <row r="544" spans="1:30"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row>
    <row r="545" spans="1:30"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row>
    <row r="546" spans="1:30"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row>
    <row r="547" spans="1:30"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row>
    <row r="548" spans="1:30"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row>
    <row r="549" spans="1:30"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row>
    <row r="550" spans="1:30"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row>
    <row r="551" spans="1:30"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row>
    <row r="552" spans="1:30"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row>
    <row r="553" spans="1:30"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row>
    <row r="554" spans="1:30"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row>
    <row r="555" spans="1:30"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row>
    <row r="556" spans="1:30"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row>
    <row r="557" spans="1:30"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row>
    <row r="558" spans="1:30"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row>
    <row r="559" spans="1:30"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row>
    <row r="560" spans="1:30"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row>
    <row r="561" spans="1:30"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row>
    <row r="562" spans="1:30"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row>
    <row r="563" spans="1:30"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row>
    <row r="564" spans="1:30"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row>
    <row r="565" spans="1:30"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row>
    <row r="566" spans="1:30"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row>
    <row r="567" spans="1:30"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row>
    <row r="568" spans="1:30"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row>
    <row r="569" spans="1:30"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row>
    <row r="570" spans="1:30"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row>
    <row r="571" spans="1:30"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row>
    <row r="572" spans="1:30"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row>
    <row r="573" spans="1:30"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row>
    <row r="574" spans="1:30"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row>
    <row r="575" spans="1:30"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row>
    <row r="576" spans="1:30"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row>
    <row r="577" spans="1:30"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row>
    <row r="578" spans="1:30"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row>
    <row r="579" spans="1:30"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row>
    <row r="580" spans="1:30"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row>
    <row r="581" spans="1:30"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row>
    <row r="582" spans="1:30"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row>
    <row r="583" spans="1:30"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row>
    <row r="584" spans="1:30"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row>
    <row r="585" spans="1:30"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row>
    <row r="586" spans="1:30"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row>
    <row r="587" spans="1:30"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row>
    <row r="588" spans="1:30"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row>
    <row r="589" spans="1:30"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row>
    <row r="590" spans="1:30"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row>
    <row r="591" spans="1:30"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row>
    <row r="592" spans="1:30"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row>
    <row r="593" spans="1:30"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row>
    <row r="594" spans="1:30"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row>
    <row r="595" spans="1:30"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row>
    <row r="596" spans="1:30"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row>
    <row r="597" spans="1:30"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row>
    <row r="598" spans="1:30"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row>
    <row r="599" spans="1:30"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row>
    <row r="600" spans="1:30"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row>
    <row r="601" spans="1:30"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row>
    <row r="602" spans="1:30"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row>
    <row r="603" spans="1:30"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row>
    <row r="604" spans="1:30"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row>
    <row r="605" spans="1:30"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row>
    <row r="606" spans="1:30"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row>
    <row r="607" spans="1:30"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row>
    <row r="608" spans="1:30"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row>
    <row r="609" spans="1:30"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row>
    <row r="610" spans="1:30"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row>
    <row r="611" spans="1:30"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row>
    <row r="612" spans="1:30"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row>
    <row r="613" spans="1:30"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row>
    <row r="614" spans="1:30"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row>
    <row r="615" spans="1:30"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row>
    <row r="616" spans="1:30"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row>
    <row r="617" spans="1:30"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row>
    <row r="618" spans="1:30"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row>
    <row r="619" spans="1:30"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row>
    <row r="620" spans="1:30"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row>
    <row r="621" spans="1:30"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row>
    <row r="622" spans="1:30"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row>
    <row r="623" spans="1:30"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row>
    <row r="624" spans="1:30"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row>
    <row r="625" spans="1:30"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row>
    <row r="626" spans="1:30"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row>
    <row r="627" spans="1:30"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row>
    <row r="628" spans="1:30"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row>
    <row r="629" spans="1:30"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row>
    <row r="630" spans="1:30"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row>
    <row r="631" spans="1:30"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row>
    <row r="632" spans="1:30"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row>
    <row r="633" spans="1:30"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row>
    <row r="634" spans="1:30"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row>
    <row r="635" spans="1:30"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row>
    <row r="636" spans="1:30"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row>
    <row r="637" spans="1:30"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row>
    <row r="638" spans="1:30"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row>
    <row r="639" spans="1:30"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row>
    <row r="640" spans="1:30"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row>
    <row r="641" spans="1:30"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row>
    <row r="642" spans="1:30"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row>
    <row r="643" spans="1:30"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row>
    <row r="644" spans="1:30"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row>
    <row r="645" spans="1:30"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row>
    <row r="646" spans="1:30"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row>
    <row r="647" spans="1:30"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row>
    <row r="648" spans="1:30"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row>
    <row r="649" spans="1:30"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row>
    <row r="650" spans="1:30"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row>
    <row r="651" spans="1:30"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row>
    <row r="652" spans="1:30"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row>
    <row r="653" spans="1:30"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row>
    <row r="654" spans="1:30"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row>
    <row r="655" spans="1:30"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row>
    <row r="656" spans="1:30"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row>
    <row r="657" spans="1:30"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row>
    <row r="658" spans="1:30"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row>
    <row r="659" spans="1:30"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row>
    <row r="660" spans="1:30"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row>
    <row r="661" spans="1:30"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row>
    <row r="662" spans="1:30"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row>
    <row r="663" spans="1:30"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row>
    <row r="664" spans="1:30"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row>
    <row r="665" spans="1:30"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row>
    <row r="666" spans="1:30"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row>
    <row r="667" spans="1:30"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row>
    <row r="668" spans="1:30"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row>
    <row r="669" spans="1:30"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row>
    <row r="670" spans="1:30"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row>
    <row r="671" spans="1:30"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row>
    <row r="672" spans="1:30"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row>
    <row r="673" spans="1:30"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row>
    <row r="674" spans="1:30"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row>
    <row r="675" spans="1:30"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row>
    <row r="676" spans="1:30"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row>
    <row r="677" spans="1:30"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row>
    <row r="678" spans="1:30"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row>
    <row r="679" spans="1:30"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row>
    <row r="680" spans="1:30"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row>
    <row r="681" spans="1:30"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row>
    <row r="682" spans="1:30"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row>
    <row r="683" spans="1:30"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row>
    <row r="684" spans="1:30"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row>
    <row r="685" spans="1:30"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row>
    <row r="686" spans="1:30"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row>
    <row r="687" spans="1:30"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row>
    <row r="688" spans="1:30"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row>
    <row r="689" spans="1:30"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row>
    <row r="690" spans="1:30"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row>
    <row r="691" spans="1:30"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row>
    <row r="692" spans="1:30"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row>
    <row r="693" spans="1:30"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row>
    <row r="694" spans="1:30"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row>
    <row r="695" spans="1:30"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row>
    <row r="696" spans="1:30"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row>
    <row r="697" spans="1:30"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row>
    <row r="698" spans="1:30"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row>
    <row r="699" spans="1:30"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row>
    <row r="700" spans="1:30"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row>
    <row r="701" spans="1:30"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row>
    <row r="702" spans="1:30"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row>
    <row r="703" spans="1:30"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row>
    <row r="704" spans="1:30"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row>
    <row r="705" spans="1:30"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row>
    <row r="706" spans="1:30"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row>
    <row r="707" spans="1:30"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row>
    <row r="708" spans="1:30"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row>
    <row r="709" spans="1:30"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row>
    <row r="710" spans="1:30"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row>
    <row r="711" spans="1:30"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row>
    <row r="712" spans="1:30"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row>
    <row r="713" spans="1:30"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row>
    <row r="714" spans="1:30"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row>
    <row r="715" spans="1:30"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row>
    <row r="716" spans="1:30"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row>
    <row r="717" spans="1:30"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row>
    <row r="718" spans="1:30"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row>
    <row r="719" spans="1:30"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row>
    <row r="720" spans="1:30"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row>
    <row r="721" spans="1:30"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row>
    <row r="722" spans="1:30"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row>
    <row r="723" spans="1:30"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row>
    <row r="724" spans="1:30"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row>
    <row r="725" spans="1:30"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row>
    <row r="726" spans="1:30"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row>
    <row r="727" spans="1:30"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row>
    <row r="728" spans="1:30"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row>
    <row r="729" spans="1:30"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row>
    <row r="730" spans="1:30"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row>
    <row r="731" spans="1:30"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row>
    <row r="732" spans="1:30"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row>
    <row r="733" spans="1:30"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row>
    <row r="734" spans="1:30"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row>
    <row r="735" spans="1:30"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row>
    <row r="736" spans="1:30"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row>
    <row r="737" spans="1:30"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row>
    <row r="738" spans="1:30"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row>
    <row r="739" spans="1:30"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row>
    <row r="740" spans="1:30"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row>
    <row r="741" spans="1:30"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row>
    <row r="742" spans="1:30"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row>
    <row r="743" spans="1:30"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row>
    <row r="744" spans="1:30"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row>
    <row r="745" spans="1:30"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row>
    <row r="746" spans="1:30"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row>
    <row r="747" spans="1:30"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row>
    <row r="748" spans="1:30"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row>
    <row r="749" spans="1:30"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row>
    <row r="750" spans="1:30"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row>
    <row r="751" spans="1:30"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row>
    <row r="752" spans="1:30"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row>
    <row r="753" spans="1:30"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row>
    <row r="754" spans="1:30"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row>
    <row r="755" spans="1:30"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row>
    <row r="756" spans="1:30"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row>
    <row r="757" spans="1:30"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row>
    <row r="758" spans="1:30"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row>
    <row r="759" spans="1:30"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row>
    <row r="760" spans="1:30"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row>
    <row r="761" spans="1:30"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row>
    <row r="762" spans="1:30"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row>
    <row r="763" spans="1:30"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row>
    <row r="764" spans="1:30"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row>
    <row r="765" spans="1:30"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row>
    <row r="766" spans="1:30"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row>
    <row r="767" spans="1:30"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row>
    <row r="768" spans="1:30"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row>
    <row r="769" spans="1:30"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row>
    <row r="770" spans="1:30"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row>
    <row r="771" spans="1:30"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row>
    <row r="772" spans="1:30"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row>
    <row r="773" spans="1:30"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row>
    <row r="774" spans="1:30"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row>
    <row r="775" spans="1:30"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row>
    <row r="776" spans="1:30"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row>
    <row r="777" spans="1:30"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row>
    <row r="778" spans="1:30"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row>
    <row r="779" spans="1:30"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row>
    <row r="780" spans="1:30"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row>
    <row r="781" spans="1:30"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row>
    <row r="782" spans="1:30"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row>
    <row r="783" spans="1:30"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row>
    <row r="784" spans="1:30"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row>
    <row r="785" spans="1:30"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row>
    <row r="786" spans="1:30"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row>
    <row r="787" spans="1:30"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row>
    <row r="788" spans="1:30"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row>
    <row r="789" spans="1:30"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row>
    <row r="790" spans="1:30"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row>
    <row r="791" spans="1:30"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row>
    <row r="792" spans="1:30"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row>
    <row r="793" spans="1:30"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row>
    <row r="794" spans="1:30"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row>
    <row r="795" spans="1:30"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row>
    <row r="796" spans="1:30"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row>
    <row r="797" spans="1:30"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row>
    <row r="798" spans="1:30"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row>
    <row r="799" spans="1:30"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row>
    <row r="800" spans="1:30"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row>
    <row r="801" spans="1:30"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row>
    <row r="802" spans="1:30"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row>
    <row r="803" spans="1:30"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row>
    <row r="804" spans="1:30"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row>
    <row r="805" spans="1:30"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row>
    <row r="806" spans="1:30"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row>
    <row r="807" spans="1:30"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row>
    <row r="808" spans="1:30"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row>
    <row r="809" spans="1:30"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row>
    <row r="810" spans="1:30"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row>
    <row r="811" spans="1:30"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row>
    <row r="812" spans="1:30"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row>
    <row r="813" spans="1:30"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row>
    <row r="814" spans="1:30"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row>
    <row r="815" spans="1:30"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row>
    <row r="816" spans="1:30"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row>
    <row r="817" spans="1:30"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row>
    <row r="818" spans="1:30"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row>
    <row r="819" spans="1:30"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row>
    <row r="820" spans="1:30"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row>
    <row r="821" spans="1:30"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row>
    <row r="822" spans="1:30"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row>
    <row r="823" spans="1:30"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row>
    <row r="824" spans="1:30"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row>
    <row r="825" spans="1:30"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row>
    <row r="826" spans="1:30"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row>
    <row r="827" spans="1:30"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row>
    <row r="828" spans="1:30"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row>
    <row r="829" spans="1:30"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row>
    <row r="830" spans="1:30"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row>
    <row r="831" spans="1:30"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row>
    <row r="832" spans="1:30"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row>
    <row r="833" spans="1:30"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row>
    <row r="834" spans="1:30"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row>
    <row r="835" spans="1:30"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row>
    <row r="836" spans="1:30"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row>
    <row r="837" spans="1:30"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row>
    <row r="838" spans="1:30"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row>
    <row r="839" spans="1:30"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row>
    <row r="840" spans="1:30"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row>
    <row r="841" spans="1:30"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row>
    <row r="842" spans="1:30"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row>
    <row r="843" spans="1:30"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row>
    <row r="844" spans="1:30"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row>
    <row r="845" spans="1:30"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row>
    <row r="846" spans="1:30"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row>
    <row r="847" spans="1:30"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row>
    <row r="848" spans="1:30"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row>
    <row r="849" spans="1:30"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row>
    <row r="850" spans="1:30"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row>
    <row r="851" spans="1:30"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row>
    <row r="852" spans="1:30"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row>
    <row r="853" spans="1:30"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row>
    <row r="854" spans="1:30"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row>
    <row r="855" spans="1:30"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row>
    <row r="856" spans="1:30"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row>
    <row r="857" spans="1:30"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row>
    <row r="858" spans="1:30"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row>
    <row r="859" spans="1:30"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row>
    <row r="860" spans="1:30"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row>
    <row r="861" spans="1:30"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row>
    <row r="862" spans="1:30"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row>
    <row r="863" spans="1:30"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row>
    <row r="864" spans="1:30"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row>
    <row r="865" spans="1:30"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row>
    <row r="866" spans="1:30"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row>
    <row r="867" spans="1:30"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row>
    <row r="868" spans="1:30"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row>
    <row r="869" spans="1:30"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row>
    <row r="870" spans="1:30"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row>
    <row r="871" spans="1:30"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row>
    <row r="872" spans="1:30"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row>
    <row r="873" spans="1:30"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row>
    <row r="874" spans="1:30"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row>
    <row r="875" spans="1:30"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row>
    <row r="876" spans="1:30"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row>
    <row r="877" spans="1:30"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row>
    <row r="878" spans="1:30"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row>
    <row r="879" spans="1:30"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row>
    <row r="880" spans="1:30"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row>
    <row r="881" spans="1:30"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row>
    <row r="882" spans="1:30"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row>
    <row r="883" spans="1:30"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row>
    <row r="884" spans="1:30"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row>
    <row r="885" spans="1:30"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row>
    <row r="886" spans="1:30"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row>
    <row r="887" spans="1:30"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row>
    <row r="888" spans="1:30"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row>
    <row r="889" spans="1:30"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row>
    <row r="890" spans="1:30"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row>
    <row r="891" spans="1:30"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row>
    <row r="892" spans="1:30"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row>
    <row r="893" spans="1:30"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row>
    <row r="894" spans="1:30"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row>
    <row r="895" spans="1:30"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row>
    <row r="896" spans="1:30"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row>
    <row r="897" spans="1:30"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row>
    <row r="898" spans="1:30"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row>
    <row r="899" spans="1:30"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row>
    <row r="900" spans="1:30"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row>
    <row r="901" spans="1:30"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row>
    <row r="902" spans="1:30"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row>
    <row r="903" spans="1:30"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row>
    <row r="904" spans="1:30"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row>
    <row r="905" spans="1:30"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row>
    <row r="906" spans="1:30"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row>
    <row r="907" spans="1:30"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row>
    <row r="908" spans="1:30"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row>
    <row r="909" spans="1:30"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row>
    <row r="910" spans="1:30"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row>
    <row r="911" spans="1:30"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row>
    <row r="912" spans="1:30"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row>
    <row r="913" spans="1:30"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row>
    <row r="914" spans="1:30"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row>
    <row r="915" spans="1:30"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row>
    <row r="916" spans="1:30"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row>
    <row r="917" spans="1:30"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row>
    <row r="918" spans="1:30"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row>
    <row r="919" spans="1:30"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row>
    <row r="920" spans="1:30"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row>
    <row r="921" spans="1:30"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row>
    <row r="922" spans="1:30"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row>
    <row r="923" spans="1:30"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row>
    <row r="924" spans="1:30"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row>
    <row r="925" spans="1:30"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row>
    <row r="926" spans="1:30"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row>
    <row r="927" spans="1:30"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row>
    <row r="928" spans="1:30"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row>
    <row r="929" spans="1:30"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row>
    <row r="930" spans="1:30"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row>
    <row r="931" spans="1:30"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row>
    <row r="932" spans="1:30"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row>
    <row r="933" spans="1:30"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row>
    <row r="934" spans="1:30"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row>
    <row r="935" spans="1:30"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row>
    <row r="936" spans="1:30"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row>
    <row r="937" spans="1:30"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row>
    <row r="938" spans="1:30"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row>
    <row r="939" spans="1:30"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row>
    <row r="940" spans="1:30"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row>
    <row r="941" spans="1:30"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row>
    <row r="942" spans="1:30"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row>
    <row r="943" spans="1:30"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row>
    <row r="944" spans="1:30"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row>
    <row r="945" spans="1:30"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row>
    <row r="946" spans="1:30"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row>
    <row r="947" spans="1:30"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row>
    <row r="948" spans="1:30"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row>
    <row r="949" spans="1:30"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row>
    <row r="950" spans="1:30"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row>
    <row r="951" spans="1:30"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row>
    <row r="952" spans="1:30"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row>
    <row r="953" spans="1:30"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row>
    <row r="954" spans="1:30"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row>
    <row r="955" spans="1:30"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row>
    <row r="956" spans="1:30"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row>
    <row r="957" spans="1:30"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row>
    <row r="958" spans="1:30"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row>
    <row r="959" spans="1:30"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row>
    <row r="960" spans="1:30"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row>
    <row r="961" spans="1:30"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row>
    <row r="962" spans="1:30"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row>
    <row r="963" spans="1:30"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row>
    <row r="964" spans="1:30"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row>
    <row r="965" spans="1:30"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row>
    <row r="966" spans="1:30"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row>
    <row r="967" spans="1:30"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row>
    <row r="968" spans="1:30"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row>
    <row r="969" spans="1:30"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row>
    <row r="970" spans="1:30"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row>
    <row r="971" spans="1:30"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row>
    <row r="972" spans="1:30"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row>
    <row r="973" spans="1:30"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row>
    <row r="974" spans="1:30"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row>
    <row r="975" spans="1:30"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row>
    <row r="976" spans="1:30"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row>
    <row r="977" spans="1:30"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row>
    <row r="978" spans="1:30"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row>
    <row r="979" spans="1:30"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row>
    <row r="980" spans="1:30"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row>
    <row r="981" spans="1:30"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row>
    <row r="982" spans="1:30"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row>
    <row r="983" spans="1:30"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row>
    <row r="984" spans="1:30"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row>
    <row r="985" spans="1:30"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row>
    <row r="986" spans="1:30"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row>
    <row r="987" spans="1:30"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row>
    <row r="988" spans="1:30"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row>
    <row r="989" spans="1:30"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row>
    <row r="990" spans="1:30"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row>
    <row r="991" spans="1:30"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row>
    <row r="992" spans="1:30"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row>
    <row r="993" spans="1:30"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row>
    <row r="994" spans="1:30"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row>
    <row r="995" spans="1:30"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row>
    <row r="996" spans="1:30"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row>
    <row r="997" spans="1:30"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row>
    <row r="998" spans="1:30"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row>
    <row r="999" spans="1:30" ht="12.7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7" xr:uid="{00000000-0002-0000-1800-000000000000}">
      <formula1>$A$144:$A$148</formula1>
    </dataValidation>
    <dataValidation type="list" allowBlank="1" showInputMessage="1" showErrorMessage="1" prompt=" - " sqref="D8" xr:uid="{00000000-0002-0000-1800-000001000000}">
      <formula1>$A$134:$A$136</formula1>
    </dataValidation>
    <dataValidation type="list" allowBlank="1" showErrorMessage="1" sqref="K49" xr:uid="{00000000-0002-0000-1800-000002000000}">
      <formula1>$A$79:$A$82</formula1>
    </dataValidation>
    <dataValidation type="list" allowBlank="1" showInputMessage="1" showErrorMessage="1" prompt=" - " sqref="L8" xr:uid="{00000000-0002-0000-1800-000003000000}">
      <formula1>$B$116:$B$128</formula1>
    </dataValidation>
    <dataValidation type="list" allowBlank="1" showInputMessage="1" showErrorMessage="1" prompt=" - " sqref="D13" xr:uid="{00000000-0002-0000-1800-000004000000}">
      <formula1>$A$120:$A$127</formula1>
    </dataValidation>
    <dataValidation type="list" allowBlank="1" showInputMessage="1" showErrorMessage="1" prompt=" - " sqref="D49:D52" xr:uid="{00000000-0002-0000-1800-000005000000}">
      <formula1>$A$79:$A$82</formula1>
    </dataValidation>
    <dataValidation type="list" allowBlank="1" showInputMessage="1" showErrorMessage="1" prompt=" - " sqref="D12" xr:uid="{00000000-0002-0000-1800-000006000000}">
      <formula1>$A$109:$A$114</formula1>
    </dataValidation>
  </dataValidations>
  <pageMargins left="0.7" right="0.7" top="0.75" bottom="0.75" header="0" footer="0"/>
  <pageSetup orientation="landscape"/>
  <headerFooter>
    <oddFooter>&amp;LV5-20-05-2022</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0C0C0"/>
  </sheetPr>
  <dimension ref="A1:AD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32" customWidth="1"/>
    <col min="15" max="17" width="10.7109375" hidden="1" customWidth="1"/>
    <col min="18" max="25" width="10" customWidth="1"/>
    <col min="26" max="30" width="11.42578125" customWidth="1"/>
  </cols>
  <sheetData>
    <row r="1" spans="1:30"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c r="AD1" s="2"/>
    </row>
    <row r="2" spans="1:30"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c r="AD2" s="2"/>
    </row>
    <row r="3" spans="1:30"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c r="AA3" s="2"/>
      <c r="AB3" s="2"/>
      <c r="AC3" s="2"/>
      <c r="AD3" s="2"/>
    </row>
    <row r="4" spans="1:30"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c r="AD4" s="2"/>
    </row>
    <row r="5" spans="1:30"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c r="AD5" s="2"/>
    </row>
    <row r="6" spans="1:30"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c r="AA6" s="2"/>
      <c r="AB6" s="2"/>
      <c r="AC6" s="2"/>
      <c r="AD6" s="2"/>
    </row>
    <row r="7" spans="1:30"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c r="AA7" s="2"/>
      <c r="AB7" s="2"/>
      <c r="AC7" s="2"/>
      <c r="AD7" s="2"/>
    </row>
    <row r="8" spans="1:30" ht="34.5" customHeight="1">
      <c r="A8" s="788" t="s">
        <v>4</v>
      </c>
      <c r="B8" s="766"/>
      <c r="C8" s="789"/>
      <c r="D8" s="765" t="s">
        <v>105</v>
      </c>
      <c r="E8" s="766"/>
      <c r="F8" s="766"/>
      <c r="G8" s="766"/>
      <c r="H8" s="766"/>
      <c r="I8" s="766"/>
      <c r="J8" s="767"/>
      <c r="K8" s="3" t="s">
        <v>6</v>
      </c>
      <c r="L8" s="768" t="s">
        <v>206</v>
      </c>
      <c r="M8" s="767"/>
      <c r="N8" s="2"/>
      <c r="O8" s="2"/>
      <c r="P8" s="2"/>
      <c r="Q8" s="2"/>
      <c r="R8" s="2"/>
      <c r="S8" s="2"/>
      <c r="T8" s="2"/>
      <c r="U8" s="2"/>
      <c r="V8" s="2"/>
      <c r="W8" s="2"/>
      <c r="X8" s="2"/>
      <c r="Y8" s="2"/>
      <c r="Z8" s="2"/>
      <c r="AA8" s="2"/>
      <c r="AB8" s="2"/>
      <c r="AC8" s="2"/>
      <c r="AD8" s="2"/>
    </row>
    <row r="9" spans="1:30"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c r="AD9" s="2"/>
    </row>
    <row r="10" spans="1:30"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c r="AD10" s="2"/>
    </row>
    <row r="11" spans="1:30" ht="27" customHeight="1">
      <c r="A11" s="783" t="s">
        <v>10</v>
      </c>
      <c r="B11" s="784"/>
      <c r="C11" s="785"/>
      <c r="D11" s="1184" t="s">
        <v>541</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c r="AA11" s="4"/>
      <c r="AB11" s="4"/>
      <c r="AC11" s="4"/>
      <c r="AD11" s="4"/>
    </row>
    <row r="12" spans="1:30" ht="36.75" customHeight="1">
      <c r="A12" s="803" t="s">
        <v>16</v>
      </c>
      <c r="B12" s="777"/>
      <c r="C12" s="797"/>
      <c r="D12" s="1218" t="s">
        <v>195</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c r="AA12" s="4"/>
      <c r="AB12" s="4"/>
      <c r="AC12" s="4"/>
      <c r="AD12" s="4"/>
    </row>
    <row r="13" spans="1:30" ht="38.25" customHeight="1">
      <c r="A13" s="803" t="s">
        <v>24</v>
      </c>
      <c r="B13" s="777"/>
      <c r="C13" s="797"/>
      <c r="D13" s="805" t="s">
        <v>145</v>
      </c>
      <c r="E13" s="777"/>
      <c r="F13" s="777"/>
      <c r="G13" s="777"/>
      <c r="H13" s="777"/>
      <c r="I13" s="777"/>
      <c r="J13" s="797"/>
      <c r="K13" s="11" t="s">
        <v>25</v>
      </c>
      <c r="L13" s="806" t="s">
        <v>542</v>
      </c>
      <c r="M13" s="778"/>
      <c r="N13" s="4"/>
      <c r="O13" s="4"/>
      <c r="P13" s="4"/>
      <c r="Q13" s="4"/>
      <c r="R13" s="143" t="s">
        <v>27</v>
      </c>
      <c r="S13" s="13"/>
      <c r="T13" s="14" t="s">
        <v>28</v>
      </c>
      <c r="U13" s="15"/>
      <c r="V13" s="16"/>
      <c r="W13" s="16"/>
      <c r="X13" s="16"/>
      <c r="Y13" s="143" t="s">
        <v>29</v>
      </c>
      <c r="Z13" s="4"/>
      <c r="AA13" s="4"/>
      <c r="AB13" s="4"/>
      <c r="AC13" s="4"/>
      <c r="AD13" s="4"/>
    </row>
    <row r="14" spans="1:30" ht="34.5" customHeight="1">
      <c r="A14" s="803" t="s">
        <v>30</v>
      </c>
      <c r="B14" s="777"/>
      <c r="C14" s="797"/>
      <c r="D14" s="812" t="s">
        <v>108</v>
      </c>
      <c r="E14" s="777"/>
      <c r="F14" s="797"/>
      <c r="G14" s="874" t="s">
        <v>109</v>
      </c>
      <c r="H14" s="777"/>
      <c r="I14" s="777"/>
      <c r="J14" s="797"/>
      <c r="K14" s="144" t="s">
        <v>110</v>
      </c>
      <c r="L14" s="873" t="s">
        <v>111</v>
      </c>
      <c r="M14" s="778"/>
      <c r="N14" s="4"/>
      <c r="O14" s="4"/>
      <c r="P14" s="4"/>
      <c r="Q14" s="4"/>
      <c r="R14" s="145" t="s">
        <v>32</v>
      </c>
      <c r="S14" s="16"/>
      <c r="T14" s="18"/>
      <c r="U14" s="19" t="s">
        <v>28</v>
      </c>
      <c r="V14" s="16"/>
      <c r="W14" s="16"/>
      <c r="X14" s="16"/>
      <c r="Y14" s="145" t="s">
        <v>29</v>
      </c>
      <c r="Z14" s="4"/>
      <c r="AA14" s="4"/>
      <c r="AB14" s="4"/>
      <c r="AC14" s="4"/>
      <c r="AD14" s="4"/>
    </row>
    <row r="15" spans="1:30" ht="24.75" customHeight="1">
      <c r="A15" s="959" t="s">
        <v>33</v>
      </c>
      <c r="B15" s="809"/>
      <c r="C15" s="810"/>
      <c r="D15" s="828"/>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c r="AA15" s="4"/>
      <c r="AB15" s="4"/>
      <c r="AC15" s="4"/>
      <c r="AD15" s="4"/>
    </row>
    <row r="16" spans="1:30" ht="36.75" customHeight="1">
      <c r="A16" s="773"/>
      <c r="B16" s="774"/>
      <c r="C16" s="811"/>
      <c r="D16" s="968" t="s">
        <v>35</v>
      </c>
      <c r="E16" s="777"/>
      <c r="F16" s="797"/>
      <c r="G16" s="1205" t="s">
        <v>36</v>
      </c>
      <c r="H16" s="777"/>
      <c r="I16" s="777"/>
      <c r="J16" s="797"/>
      <c r="K16" s="64" t="s">
        <v>37</v>
      </c>
      <c r="L16" s="967" t="s">
        <v>38</v>
      </c>
      <c r="M16" s="778"/>
      <c r="N16" s="4"/>
      <c r="O16" s="4"/>
      <c r="P16" s="4"/>
      <c r="Q16" s="4"/>
      <c r="R16" s="145" t="s">
        <v>39</v>
      </c>
      <c r="S16" s="16"/>
      <c r="T16" s="16"/>
      <c r="U16" s="16"/>
      <c r="V16" s="19" t="s">
        <v>28</v>
      </c>
      <c r="W16" s="19" t="s">
        <v>28</v>
      </c>
      <c r="X16" s="19" t="s">
        <v>28</v>
      </c>
      <c r="Y16" s="145" t="s">
        <v>39</v>
      </c>
      <c r="Z16" s="4"/>
      <c r="AA16" s="4"/>
      <c r="AB16" s="4"/>
      <c r="AC16" s="4"/>
      <c r="AD16" s="4"/>
    </row>
    <row r="17" spans="1:30" ht="39.75" customHeight="1">
      <c r="A17" s="959" t="s">
        <v>40</v>
      </c>
      <c r="B17" s="809"/>
      <c r="C17" s="810"/>
      <c r="D17" s="951"/>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c r="AA17" s="4"/>
      <c r="AB17" s="4"/>
      <c r="AC17" s="4"/>
      <c r="AD17" s="4"/>
    </row>
    <row r="18" spans="1:30" ht="20.25" customHeight="1">
      <c r="A18" s="772"/>
      <c r="B18" s="770"/>
      <c r="C18" s="814"/>
      <c r="D18" s="147" t="s">
        <v>43</v>
      </c>
      <c r="E18" s="148">
        <v>2023</v>
      </c>
      <c r="F18" s="148">
        <v>2024</v>
      </c>
      <c r="G18" s="148">
        <v>2025</v>
      </c>
      <c r="H18" s="148">
        <v>2026</v>
      </c>
      <c r="I18" s="1210" t="s">
        <v>101</v>
      </c>
      <c r="J18" s="809"/>
      <c r="K18" s="809"/>
      <c r="L18" s="809"/>
      <c r="M18" s="810"/>
      <c r="N18" s="4"/>
      <c r="O18" s="4"/>
      <c r="P18" s="4"/>
      <c r="Q18" s="2"/>
      <c r="R18" s="2"/>
      <c r="S18" s="2"/>
      <c r="T18" s="2"/>
      <c r="U18" s="2"/>
      <c r="V18" s="2"/>
      <c r="W18" s="2"/>
      <c r="X18" s="2"/>
      <c r="Y18" s="2"/>
      <c r="Z18" s="4"/>
      <c r="AA18" s="4"/>
      <c r="AB18" s="4"/>
      <c r="AC18" s="4"/>
      <c r="AD18" s="4"/>
    </row>
    <row r="19" spans="1:30" ht="20.25" customHeight="1">
      <c r="A19" s="772"/>
      <c r="B19" s="770"/>
      <c r="C19" s="814"/>
      <c r="D19" s="149" t="s">
        <v>45</v>
      </c>
      <c r="E19" s="150" t="s">
        <v>29</v>
      </c>
      <c r="F19" s="150" t="s">
        <v>29</v>
      </c>
      <c r="G19" s="150"/>
      <c r="H19" s="436"/>
      <c r="I19" s="821"/>
      <c r="J19" s="770"/>
      <c r="K19" s="770"/>
      <c r="L19" s="770"/>
      <c r="M19" s="814"/>
      <c r="N19" s="2"/>
      <c r="O19" s="2"/>
      <c r="P19" s="2"/>
      <c r="Q19" s="2"/>
      <c r="R19" s="2"/>
      <c r="S19" s="2"/>
      <c r="T19" s="2"/>
      <c r="U19" s="2"/>
      <c r="V19" s="2"/>
      <c r="W19" s="2"/>
      <c r="X19" s="2"/>
      <c r="Y19" s="38"/>
      <c r="Z19" s="2"/>
      <c r="AA19" s="2"/>
      <c r="AB19" s="2"/>
      <c r="AC19" s="2"/>
      <c r="AD19" s="2"/>
    </row>
    <row r="20" spans="1:30" ht="18.75" customHeight="1">
      <c r="A20" s="772"/>
      <c r="B20" s="770"/>
      <c r="C20" s="814"/>
      <c r="D20" s="952"/>
      <c r="E20" s="809"/>
      <c r="F20" s="809"/>
      <c r="G20" s="809"/>
      <c r="H20" s="866"/>
      <c r="I20" s="821"/>
      <c r="J20" s="770"/>
      <c r="K20" s="770"/>
      <c r="L20" s="770"/>
      <c r="M20" s="814"/>
      <c r="N20" s="2"/>
      <c r="O20" s="2"/>
      <c r="P20" s="2"/>
      <c r="Q20" s="2"/>
      <c r="R20" s="2"/>
      <c r="S20" s="2"/>
      <c r="T20" s="2"/>
      <c r="U20" s="2"/>
      <c r="V20" s="2"/>
      <c r="W20" s="2"/>
      <c r="X20" s="2"/>
      <c r="Y20" s="2"/>
      <c r="Z20" s="2"/>
      <c r="AA20" s="2"/>
      <c r="AB20" s="2"/>
      <c r="AC20" s="2"/>
      <c r="AD20" s="2"/>
    </row>
    <row r="21" spans="1:30" ht="12.75" customHeight="1">
      <c r="A21" s="772"/>
      <c r="B21" s="770"/>
      <c r="C21" s="814"/>
      <c r="D21" s="821"/>
      <c r="E21" s="770"/>
      <c r="F21" s="770"/>
      <c r="G21" s="770"/>
      <c r="H21" s="903"/>
      <c r="I21" s="821"/>
      <c r="J21" s="770"/>
      <c r="K21" s="770"/>
      <c r="L21" s="770"/>
      <c r="M21" s="814"/>
      <c r="N21" s="2"/>
      <c r="O21" s="2"/>
      <c r="P21" s="2"/>
      <c r="Q21" s="2"/>
      <c r="R21" s="2"/>
      <c r="S21" s="2"/>
      <c r="T21" s="2"/>
      <c r="U21" s="2"/>
      <c r="V21" s="2"/>
      <c r="W21" s="2"/>
      <c r="X21" s="2"/>
      <c r="Y21" s="2"/>
      <c r="Z21" s="2"/>
      <c r="AA21" s="2"/>
      <c r="AB21" s="2"/>
      <c r="AC21" s="2"/>
      <c r="AD21" s="2"/>
    </row>
    <row r="22" spans="1:30" ht="13.5" customHeight="1">
      <c r="A22" s="815"/>
      <c r="B22" s="816"/>
      <c r="C22" s="817"/>
      <c r="D22" s="822"/>
      <c r="E22" s="816"/>
      <c r="F22" s="816"/>
      <c r="G22" s="816"/>
      <c r="H22" s="904"/>
      <c r="I22" s="836"/>
      <c r="J22" s="774"/>
      <c r="K22" s="774"/>
      <c r="L22" s="774"/>
      <c r="M22" s="811"/>
      <c r="N22" s="2"/>
      <c r="O22" s="2"/>
      <c r="P22" s="2"/>
      <c r="Q22" s="2"/>
      <c r="R22" s="2"/>
      <c r="S22" s="2"/>
      <c r="T22" s="2"/>
      <c r="U22" s="2"/>
      <c r="V22" s="2"/>
      <c r="W22" s="2"/>
      <c r="X22" s="2"/>
      <c r="Y22" s="2"/>
      <c r="Z22" s="2"/>
      <c r="AA22" s="2"/>
      <c r="AB22" s="2"/>
      <c r="AC22" s="2"/>
      <c r="AD22" s="2"/>
    </row>
    <row r="23" spans="1:30"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c r="AA23" s="2"/>
      <c r="AB23" s="2"/>
      <c r="AC23" s="2"/>
      <c r="AD23" s="2"/>
    </row>
    <row r="24" spans="1:30"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c r="AA24" s="2"/>
      <c r="AB24" s="2"/>
      <c r="AC24" s="2"/>
      <c r="AD24" s="2"/>
    </row>
    <row r="25" spans="1:30" ht="45" customHeight="1">
      <c r="A25" s="872" t="s">
        <v>543</v>
      </c>
      <c r="B25" s="784"/>
      <c r="C25" s="784"/>
      <c r="D25" s="784"/>
      <c r="E25" s="784"/>
      <c r="F25" s="784"/>
      <c r="G25" s="784"/>
      <c r="H25" s="784"/>
      <c r="I25" s="784"/>
      <c r="J25" s="784"/>
      <c r="K25" s="784"/>
      <c r="L25" s="784"/>
      <c r="M25" s="787"/>
      <c r="N25" s="392"/>
      <c r="O25" s="2"/>
      <c r="P25" s="2"/>
      <c r="Q25" s="2"/>
      <c r="R25" s="2"/>
      <c r="S25" s="2"/>
      <c r="T25" s="2"/>
      <c r="U25" s="2"/>
      <c r="V25" s="2"/>
      <c r="W25" s="2"/>
      <c r="X25" s="2"/>
      <c r="Y25" s="2"/>
      <c r="Z25" s="2"/>
      <c r="AA25" s="2"/>
      <c r="AB25" s="2"/>
      <c r="AC25" s="2"/>
      <c r="AD25" s="2"/>
    </row>
    <row r="26" spans="1:30" ht="81" customHeight="1">
      <c r="A26" s="1270" t="s">
        <v>48</v>
      </c>
      <c r="B26" s="777"/>
      <c r="C26" s="797"/>
      <c r="D26" s="984" t="s">
        <v>544</v>
      </c>
      <c r="E26" s="777"/>
      <c r="F26" s="777"/>
      <c r="G26" s="777"/>
      <c r="H26" s="777"/>
      <c r="I26" s="777"/>
      <c r="J26" s="777"/>
      <c r="K26" s="777"/>
      <c r="L26" s="777"/>
      <c r="M26" s="778"/>
      <c r="N26" s="2"/>
      <c r="O26" s="2"/>
      <c r="P26" s="2"/>
      <c r="Q26" s="2"/>
      <c r="R26" s="2"/>
      <c r="S26" s="2"/>
      <c r="T26" s="2"/>
      <c r="U26" s="2"/>
      <c r="V26" s="2"/>
      <c r="W26" s="2"/>
      <c r="X26" s="2"/>
      <c r="Y26" s="2"/>
      <c r="Z26" s="2"/>
      <c r="AA26" s="2"/>
      <c r="AB26" s="2"/>
      <c r="AC26" s="2"/>
      <c r="AD26" s="2"/>
    </row>
    <row r="27" spans="1:30" ht="48" customHeight="1">
      <c r="A27" s="1270" t="s">
        <v>50</v>
      </c>
      <c r="B27" s="777"/>
      <c r="C27" s="797"/>
      <c r="D27" s="824" t="s">
        <v>51</v>
      </c>
      <c r="E27" s="809"/>
      <c r="F27" s="809"/>
      <c r="G27" s="809"/>
      <c r="H27" s="809"/>
      <c r="I27" s="809"/>
      <c r="J27" s="810"/>
      <c r="K27" s="437" t="s">
        <v>52</v>
      </c>
      <c r="L27" s="824" t="s">
        <v>51</v>
      </c>
      <c r="M27" s="820"/>
      <c r="N27" s="4"/>
      <c r="O27" s="4"/>
      <c r="P27" s="4"/>
      <c r="Q27" s="4"/>
      <c r="R27" s="4"/>
      <c r="S27" s="4"/>
      <c r="T27" s="4"/>
      <c r="U27" s="4"/>
      <c r="V27" s="4"/>
      <c r="W27" s="4"/>
      <c r="X27" s="4"/>
      <c r="Y27" s="4"/>
      <c r="Z27" s="4"/>
      <c r="AA27" s="4"/>
      <c r="AB27" s="4"/>
      <c r="AC27" s="4"/>
      <c r="AD27" s="4"/>
    </row>
    <row r="28" spans="1:30"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c r="AA28" s="4"/>
      <c r="AB28" s="4"/>
      <c r="AC28" s="4"/>
      <c r="AD28" s="4"/>
    </row>
    <row r="29" spans="1:30" ht="66.75" customHeight="1">
      <c r="A29" s="815"/>
      <c r="B29" s="816"/>
      <c r="C29" s="817"/>
      <c r="D29" s="1219" t="s">
        <v>545</v>
      </c>
      <c r="E29" s="777"/>
      <c r="F29" s="797"/>
      <c r="G29" s="1018" t="s">
        <v>546</v>
      </c>
      <c r="H29" s="777"/>
      <c r="I29" s="777"/>
      <c r="J29" s="777"/>
      <c r="K29" s="797"/>
      <c r="L29" s="960" t="s">
        <v>547</v>
      </c>
      <c r="M29" s="797"/>
      <c r="N29" s="2"/>
      <c r="O29" s="2"/>
      <c r="P29" s="2"/>
      <c r="Q29" s="2"/>
      <c r="R29" s="2"/>
      <c r="S29" s="2"/>
      <c r="T29" s="2"/>
      <c r="U29" s="2"/>
      <c r="V29" s="2"/>
      <c r="W29" s="2"/>
      <c r="X29" s="2"/>
      <c r="Y29" s="2"/>
      <c r="Z29" s="2"/>
      <c r="AA29" s="2"/>
      <c r="AB29" s="2"/>
      <c r="AC29" s="2"/>
      <c r="AD29" s="2"/>
    </row>
    <row r="30" spans="1:30"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row>
    <row r="31" spans="1:30"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c r="AA31" s="4"/>
      <c r="AB31" s="4"/>
      <c r="AC31" s="4"/>
      <c r="AD31" s="4"/>
    </row>
    <row r="32" spans="1:30"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c r="AD32" s="2"/>
    </row>
    <row r="33" spans="1:30" ht="62.25" customHeight="1">
      <c r="A33" s="68" t="s">
        <v>121</v>
      </c>
      <c r="B33" s="151" t="s">
        <v>122</v>
      </c>
      <c r="C33" s="70" t="s">
        <v>548</v>
      </c>
      <c r="D33" s="70" t="s">
        <v>549</v>
      </c>
      <c r="E33" s="70" t="s">
        <v>550</v>
      </c>
      <c r="F33" s="71" t="s">
        <v>68</v>
      </c>
      <c r="G33" s="827"/>
      <c r="H33" s="774"/>
      <c r="I33" s="774"/>
      <c r="J33" s="774"/>
      <c r="K33" s="774"/>
      <c r="L33" s="774"/>
      <c r="M33" s="775"/>
      <c r="N33" s="38"/>
      <c r="O33" s="38"/>
      <c r="P33" s="38"/>
      <c r="Q33" s="38"/>
      <c r="R33" s="38"/>
      <c r="S33" s="38"/>
      <c r="T33" s="38"/>
      <c r="U33" s="38"/>
      <c r="V33" s="38"/>
      <c r="W33" s="38"/>
      <c r="X33" s="38"/>
      <c r="Y33" s="38"/>
      <c r="Z33" s="38"/>
      <c r="AA33" s="38"/>
      <c r="AB33" s="38"/>
      <c r="AC33" s="38"/>
      <c r="AD33" s="38"/>
    </row>
    <row r="34" spans="1:30" ht="55.5" customHeight="1">
      <c r="A34" s="165" t="s">
        <v>551</v>
      </c>
      <c r="B34" s="438">
        <v>0.9</v>
      </c>
      <c r="C34" s="439">
        <v>180.44</v>
      </c>
      <c r="D34" s="439">
        <v>180.44</v>
      </c>
      <c r="E34" s="155"/>
      <c r="F34" s="331">
        <f t="shared" ref="F34:F38" si="0">C34/D34</f>
        <v>1</v>
      </c>
      <c r="G34" s="963"/>
      <c r="H34" s="809"/>
      <c r="I34" s="809"/>
      <c r="J34" s="809"/>
      <c r="K34" s="809"/>
      <c r="L34" s="809"/>
      <c r="M34" s="820"/>
      <c r="N34" s="2"/>
      <c r="O34" s="2"/>
      <c r="P34" s="2"/>
      <c r="Q34" s="2"/>
      <c r="R34" s="2"/>
      <c r="S34" s="2"/>
      <c r="T34" s="2"/>
      <c r="U34" s="2"/>
      <c r="V34" s="2"/>
      <c r="W34" s="2"/>
      <c r="X34" s="2"/>
      <c r="Y34" s="2"/>
      <c r="Z34" s="2"/>
      <c r="AA34" s="2"/>
      <c r="AB34" s="2"/>
      <c r="AC34" s="2"/>
      <c r="AD34" s="2"/>
    </row>
    <row r="35" spans="1:30" ht="55.5" customHeight="1">
      <c r="A35" s="165" t="s">
        <v>552</v>
      </c>
      <c r="B35" s="438">
        <v>0.9</v>
      </c>
      <c r="C35" s="439">
        <v>230.3</v>
      </c>
      <c r="D35" s="439">
        <v>230.3</v>
      </c>
      <c r="E35" s="155"/>
      <c r="F35" s="331">
        <f t="shared" si="0"/>
        <v>1</v>
      </c>
      <c r="G35" s="770"/>
      <c r="H35" s="770"/>
      <c r="I35" s="770"/>
      <c r="J35" s="770"/>
      <c r="K35" s="770"/>
      <c r="L35" s="770"/>
      <c r="M35" s="771"/>
      <c r="N35" s="2"/>
      <c r="O35" s="2"/>
      <c r="P35" s="2"/>
      <c r="Q35" s="160"/>
      <c r="R35" s="160"/>
      <c r="S35" s="2"/>
      <c r="T35" s="2"/>
      <c r="U35" s="2"/>
      <c r="V35" s="2"/>
      <c r="W35" s="2"/>
      <c r="X35" s="2"/>
      <c r="Y35" s="2"/>
      <c r="Z35" s="2"/>
      <c r="AA35" s="2"/>
      <c r="AB35" s="2"/>
      <c r="AC35" s="2"/>
      <c r="AD35" s="2"/>
    </row>
    <row r="36" spans="1:30" ht="55.5" customHeight="1">
      <c r="A36" s="165" t="s">
        <v>553</v>
      </c>
      <c r="B36" s="438">
        <v>0.9</v>
      </c>
      <c r="C36" s="439"/>
      <c r="D36" s="439"/>
      <c r="E36" s="155"/>
      <c r="F36" s="331" t="e">
        <f t="shared" si="0"/>
        <v>#DIV/0!</v>
      </c>
      <c r="G36" s="770"/>
      <c r="H36" s="770"/>
      <c r="I36" s="770"/>
      <c r="J36" s="770"/>
      <c r="K36" s="770"/>
      <c r="L36" s="770"/>
      <c r="M36" s="771"/>
      <c r="N36" s="2"/>
      <c r="O36" s="2"/>
      <c r="P36" s="2"/>
      <c r="Q36" s="160"/>
      <c r="R36" s="160"/>
      <c r="S36" s="2"/>
      <c r="T36" s="2"/>
      <c r="U36" s="2"/>
      <c r="V36" s="2"/>
      <c r="W36" s="2"/>
      <c r="X36" s="2"/>
      <c r="Y36" s="2"/>
      <c r="Z36" s="2"/>
      <c r="AA36" s="2"/>
      <c r="AB36" s="2"/>
      <c r="AC36" s="2"/>
      <c r="AD36" s="2"/>
    </row>
    <row r="37" spans="1:30" ht="55.5" customHeight="1">
      <c r="A37" s="165" t="s">
        <v>554</v>
      </c>
      <c r="B37" s="438">
        <v>0.9</v>
      </c>
      <c r="C37" s="439"/>
      <c r="D37" s="439"/>
      <c r="E37" s="155"/>
      <c r="F37" s="331" t="e">
        <f t="shared" si="0"/>
        <v>#DIV/0!</v>
      </c>
      <c r="G37" s="770"/>
      <c r="H37" s="770"/>
      <c r="I37" s="770"/>
      <c r="J37" s="770"/>
      <c r="K37" s="770"/>
      <c r="L37" s="770"/>
      <c r="M37" s="771"/>
      <c r="N37" s="2"/>
      <c r="O37" s="2"/>
      <c r="P37" s="2"/>
      <c r="Q37" s="160"/>
      <c r="R37" s="160"/>
      <c r="S37" s="2"/>
      <c r="T37" s="2"/>
      <c r="U37" s="2"/>
      <c r="V37" s="2"/>
      <c r="W37" s="2"/>
      <c r="X37" s="2"/>
      <c r="Y37" s="2"/>
      <c r="Z37" s="2"/>
      <c r="AA37" s="2"/>
      <c r="AB37" s="2"/>
      <c r="AC37" s="2"/>
      <c r="AD37" s="2"/>
    </row>
    <row r="38" spans="1:30" ht="62.25" customHeight="1">
      <c r="A38" s="45" t="s">
        <v>73</v>
      </c>
      <c r="B38" s="438">
        <v>0.9</v>
      </c>
      <c r="C38" s="440">
        <f t="shared" ref="C38:D38" si="1">SUM(C34:C37)</f>
        <v>410.74</v>
      </c>
      <c r="D38" s="439">
        <f t="shared" si="1"/>
        <v>410.74</v>
      </c>
      <c r="E38" s="155" t="s">
        <v>29</v>
      </c>
      <c r="F38" s="331">
        <f t="shared" si="0"/>
        <v>1</v>
      </c>
      <c r="G38" s="770"/>
      <c r="H38" s="770"/>
      <c r="I38" s="770"/>
      <c r="J38" s="770"/>
      <c r="K38" s="770"/>
      <c r="L38" s="770"/>
      <c r="M38" s="771"/>
      <c r="N38" s="2"/>
      <c r="O38" s="2"/>
      <c r="P38" s="2"/>
      <c r="Q38" s="2"/>
      <c r="R38" s="2"/>
      <c r="S38" s="2"/>
      <c r="T38" s="2"/>
      <c r="U38" s="2"/>
      <c r="V38" s="2"/>
      <c r="W38" s="2"/>
      <c r="X38" s="2"/>
      <c r="Y38" s="2"/>
      <c r="Z38" s="2"/>
      <c r="AA38" s="2"/>
      <c r="AB38" s="2"/>
      <c r="AC38" s="2"/>
      <c r="AD38" s="2"/>
    </row>
    <row r="39" spans="1:30"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c r="AA39" s="2"/>
      <c r="AB39" s="2"/>
      <c r="AC39" s="2"/>
      <c r="AD39" s="2"/>
    </row>
    <row r="40" spans="1:30" ht="36" customHeight="1">
      <c r="A40" s="803"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c r="AA40" s="2"/>
      <c r="AB40" s="2"/>
      <c r="AC40" s="2"/>
      <c r="AD40" s="2"/>
    </row>
    <row r="41" spans="1:30" ht="360" customHeight="1">
      <c r="A41" s="1271" t="s">
        <v>555</v>
      </c>
      <c r="B41" s="911"/>
      <c r="C41" s="911"/>
      <c r="D41" s="911"/>
      <c r="E41" s="911"/>
      <c r="F41" s="911"/>
      <c r="G41" s="911"/>
      <c r="H41" s="911"/>
      <c r="I41" s="911"/>
      <c r="J41" s="911"/>
      <c r="K41" s="911"/>
      <c r="L41" s="911"/>
      <c r="M41" s="912"/>
      <c r="N41" s="2"/>
      <c r="O41" s="2"/>
      <c r="P41" s="2"/>
      <c r="Q41" s="2"/>
      <c r="R41" s="2"/>
      <c r="S41" s="2"/>
      <c r="T41" s="2"/>
      <c r="U41" s="2"/>
      <c r="V41" s="2"/>
      <c r="W41" s="2"/>
      <c r="X41" s="2"/>
      <c r="Y41" s="2"/>
      <c r="Z41" s="2"/>
      <c r="AA41" s="2"/>
      <c r="AB41" s="2"/>
      <c r="AC41" s="2"/>
      <c r="AD41" s="2"/>
    </row>
    <row r="42" spans="1:30" ht="31.5" customHeight="1">
      <c r="A42" s="864" t="s">
        <v>76</v>
      </c>
      <c r="B42" s="809"/>
      <c r="C42" s="810"/>
      <c r="D42" s="890" t="s">
        <v>77</v>
      </c>
      <c r="E42" s="809"/>
      <c r="F42" s="810"/>
      <c r="G42" s="853" t="s">
        <v>78</v>
      </c>
      <c r="H42" s="809"/>
      <c r="I42" s="809"/>
      <c r="J42" s="810"/>
      <c r="K42" s="857" t="s">
        <v>79</v>
      </c>
      <c r="L42" s="891" t="s">
        <v>556</v>
      </c>
      <c r="M42" s="820"/>
      <c r="N42" s="53"/>
      <c r="O42" s="54"/>
      <c r="P42" s="54"/>
      <c r="Q42" s="54"/>
      <c r="R42" s="54"/>
      <c r="S42" s="54"/>
      <c r="T42" s="54"/>
      <c r="U42" s="54"/>
      <c r="V42" s="54"/>
      <c r="W42" s="54"/>
      <c r="X42" s="54"/>
      <c r="Y42" s="54"/>
      <c r="Z42" s="54"/>
      <c r="AA42" s="54"/>
      <c r="AB42" s="54"/>
      <c r="AC42" s="54"/>
      <c r="AD42" s="54"/>
    </row>
    <row r="43" spans="1:30"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c r="AA43" s="54"/>
      <c r="AB43" s="54"/>
      <c r="AC43" s="54"/>
      <c r="AD43" s="54"/>
    </row>
    <row r="44" spans="1:30" ht="57" customHeight="1">
      <c r="A44" s="892" t="s">
        <v>81</v>
      </c>
      <c r="B44" s="777"/>
      <c r="C44" s="802"/>
      <c r="D44" s="768" t="s">
        <v>557</v>
      </c>
      <c r="E44" s="766"/>
      <c r="F44" s="766"/>
      <c r="G44" s="766"/>
      <c r="H44" s="766"/>
      <c r="I44" s="766"/>
      <c r="J44" s="789"/>
      <c r="K44" s="441" t="s">
        <v>83</v>
      </c>
      <c r="L44" s="1268" t="s">
        <v>539</v>
      </c>
      <c r="M44" s="795"/>
      <c r="N44" s="53"/>
      <c r="O44" s="54"/>
      <c r="P44" s="54"/>
      <c r="Q44" s="54"/>
      <c r="R44" s="54"/>
      <c r="S44" s="54"/>
      <c r="T44" s="54"/>
      <c r="U44" s="54"/>
      <c r="V44" s="54"/>
      <c r="W44" s="54"/>
      <c r="X44" s="54"/>
      <c r="Y44" s="54"/>
      <c r="Z44" s="54"/>
      <c r="AA44" s="54"/>
      <c r="AB44" s="54"/>
      <c r="AC44" s="54"/>
      <c r="AD44" s="52"/>
    </row>
    <row r="45" spans="1:30" ht="57.75" customHeight="1">
      <c r="A45" s="876" t="s">
        <v>85</v>
      </c>
      <c r="B45" s="766"/>
      <c r="C45" s="877"/>
      <c r="D45" s="768" t="s">
        <v>558</v>
      </c>
      <c r="E45" s="766"/>
      <c r="F45" s="766"/>
      <c r="G45" s="766"/>
      <c r="H45" s="766"/>
      <c r="I45" s="766"/>
      <c r="J45" s="789"/>
      <c r="K45" s="442" t="s">
        <v>86</v>
      </c>
      <c r="L45" s="965">
        <v>45919</v>
      </c>
      <c r="M45" s="767"/>
      <c r="N45" s="4"/>
      <c r="O45" s="4"/>
      <c r="P45" s="4"/>
      <c r="Q45" s="4"/>
      <c r="R45" s="4"/>
      <c r="S45" s="4"/>
      <c r="T45" s="4"/>
      <c r="U45" s="4"/>
      <c r="V45" s="4"/>
      <c r="W45" s="4"/>
      <c r="X45" s="4"/>
      <c r="Y45" s="4"/>
      <c r="Z45" s="4"/>
      <c r="AA45" s="4"/>
      <c r="AB45" s="4"/>
      <c r="AC45" s="4"/>
      <c r="AD45" s="4"/>
    </row>
    <row r="46" spans="1:30" ht="35.25" customHeight="1">
      <c r="A46" s="779" t="s">
        <v>191</v>
      </c>
      <c r="B46" s="766"/>
      <c r="C46" s="766"/>
      <c r="D46" s="766"/>
      <c r="E46" s="766"/>
      <c r="F46" s="766"/>
      <c r="G46" s="766"/>
      <c r="H46" s="766"/>
      <c r="I46" s="766"/>
      <c r="J46" s="766"/>
      <c r="K46" s="766"/>
      <c r="L46" s="766"/>
      <c r="M46" s="767"/>
      <c r="N46" s="4"/>
      <c r="O46" s="4"/>
      <c r="P46" s="4"/>
      <c r="Q46" s="4"/>
      <c r="R46" s="4"/>
      <c r="S46" s="4"/>
      <c r="T46" s="4"/>
      <c r="U46" s="4"/>
      <c r="V46" s="4"/>
      <c r="W46" s="4"/>
      <c r="X46" s="4"/>
      <c r="Y46" s="4"/>
      <c r="Z46" s="4"/>
      <c r="AA46" s="4"/>
      <c r="AB46" s="4"/>
      <c r="AC46" s="4"/>
      <c r="AD46" s="4"/>
    </row>
    <row r="47" spans="1:30"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c r="AA47" s="2"/>
      <c r="AB47" s="2"/>
      <c r="AC47" s="2"/>
      <c r="AD47" s="2"/>
    </row>
    <row r="48" spans="1:30"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c r="AA48" s="2"/>
      <c r="AB48" s="2"/>
      <c r="AC48" s="2"/>
      <c r="AD48" s="2"/>
    </row>
    <row r="49" spans="1:30" ht="48" customHeight="1">
      <c r="A49" s="961" t="s">
        <v>93</v>
      </c>
      <c r="B49" s="777"/>
      <c r="C49" s="797"/>
      <c r="D49" s="829" t="s">
        <v>94</v>
      </c>
      <c r="E49" s="777"/>
      <c r="F49" s="797"/>
      <c r="G49" s="830" t="s">
        <v>540</v>
      </c>
      <c r="H49" s="777"/>
      <c r="I49" s="777"/>
      <c r="J49" s="797"/>
      <c r="K49" s="58"/>
      <c r="L49" s="828"/>
      <c r="M49" s="778"/>
      <c r="N49" s="2"/>
      <c r="O49" s="2"/>
      <c r="P49" s="2"/>
      <c r="Q49" s="2"/>
      <c r="R49" s="2"/>
      <c r="S49" s="2"/>
      <c r="T49" s="2"/>
      <c r="U49" s="2"/>
      <c r="V49" s="2"/>
      <c r="W49" s="2"/>
      <c r="X49" s="2"/>
      <c r="Y49" s="2"/>
      <c r="Z49" s="2"/>
      <c r="AA49" s="2"/>
      <c r="AB49" s="2"/>
      <c r="AC49" s="2"/>
      <c r="AD49" s="2"/>
    </row>
    <row r="50" spans="1:30" ht="78" customHeight="1">
      <c r="A50" s="961" t="s">
        <v>96</v>
      </c>
      <c r="B50" s="777"/>
      <c r="C50" s="797"/>
      <c r="D50" s="829" t="s">
        <v>94</v>
      </c>
      <c r="E50" s="777"/>
      <c r="F50" s="797"/>
      <c r="G50" s="831" t="s">
        <v>97</v>
      </c>
      <c r="H50" s="777"/>
      <c r="I50" s="777"/>
      <c r="J50" s="797"/>
      <c r="K50" s="59"/>
      <c r="L50" s="828"/>
      <c r="M50" s="778"/>
      <c r="N50" s="2"/>
      <c r="O50" s="2"/>
      <c r="P50" s="2"/>
      <c r="Q50" s="2"/>
      <c r="R50" s="2"/>
      <c r="S50" s="2"/>
      <c r="T50" s="2"/>
      <c r="U50" s="2"/>
      <c r="V50" s="2"/>
      <c r="W50" s="2"/>
      <c r="X50" s="2"/>
      <c r="Y50" s="2"/>
      <c r="Z50" s="2"/>
      <c r="AA50" s="2"/>
      <c r="AB50" s="2"/>
      <c r="AC50" s="2"/>
      <c r="AD50" s="2"/>
    </row>
    <row r="51" spans="1:30" ht="49.5" customHeight="1">
      <c r="A51" s="961" t="s">
        <v>98</v>
      </c>
      <c r="B51" s="777"/>
      <c r="C51" s="797"/>
      <c r="D51" s="829" t="s">
        <v>94</v>
      </c>
      <c r="E51" s="777"/>
      <c r="F51" s="797"/>
      <c r="G51" s="831" t="s">
        <v>99</v>
      </c>
      <c r="H51" s="777"/>
      <c r="I51" s="777"/>
      <c r="J51" s="797"/>
      <c r="K51" s="58"/>
      <c r="L51" s="828"/>
      <c r="M51" s="778"/>
      <c r="N51" s="2"/>
      <c r="O51" s="2"/>
      <c r="P51" s="2"/>
      <c r="Q51" s="2"/>
      <c r="R51" s="2"/>
      <c r="S51" s="2"/>
      <c r="T51" s="2"/>
      <c r="U51" s="2"/>
      <c r="V51" s="2"/>
      <c r="W51" s="2"/>
      <c r="X51" s="2"/>
      <c r="Y51" s="2"/>
      <c r="Z51" s="2"/>
      <c r="AA51" s="2"/>
      <c r="AB51" s="2"/>
      <c r="AC51" s="2"/>
      <c r="AD51" s="2"/>
    </row>
    <row r="52" spans="1:30" ht="36" customHeight="1">
      <c r="A52" s="961" t="s">
        <v>100</v>
      </c>
      <c r="B52" s="777"/>
      <c r="C52" s="797"/>
      <c r="D52" s="829" t="s">
        <v>101</v>
      </c>
      <c r="E52" s="777"/>
      <c r="F52" s="797"/>
      <c r="G52" s="832" t="s">
        <v>102</v>
      </c>
      <c r="H52" s="777"/>
      <c r="I52" s="777"/>
      <c r="J52" s="797"/>
      <c r="K52" s="58"/>
      <c r="L52" s="828"/>
      <c r="M52" s="778"/>
      <c r="N52" s="2"/>
      <c r="O52" s="2"/>
      <c r="P52" s="2"/>
      <c r="Q52" s="2"/>
      <c r="R52" s="2"/>
      <c r="S52" s="2"/>
      <c r="T52" s="2"/>
      <c r="U52" s="2"/>
      <c r="V52" s="2"/>
      <c r="W52" s="2"/>
      <c r="X52" s="2"/>
      <c r="Y52" s="2"/>
      <c r="Z52" s="2"/>
      <c r="AA52" s="2"/>
      <c r="AB52" s="2"/>
      <c r="AC52" s="2"/>
      <c r="AD52" s="2"/>
    </row>
    <row r="53" spans="1:30" ht="18.75"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c r="AA53" s="2"/>
      <c r="AB53" s="2"/>
      <c r="AC53" s="2"/>
      <c r="AD53" s="2"/>
    </row>
    <row r="54" spans="1:30" ht="18.7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c r="AA54" s="2"/>
      <c r="AB54" s="2"/>
      <c r="AC54" s="2"/>
      <c r="AD54" s="2"/>
    </row>
    <row r="55" spans="1:30" ht="18.7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c r="AA55" s="2"/>
      <c r="AB55" s="2"/>
      <c r="AC55" s="2"/>
      <c r="AD55" s="2"/>
    </row>
    <row r="56" spans="1:30" ht="18.75"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c r="AA56" s="2"/>
      <c r="AB56" s="2"/>
      <c r="AC56" s="2"/>
      <c r="AD56" s="2"/>
    </row>
    <row r="57" spans="1:30"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c r="AA57" s="2"/>
      <c r="AB57" s="2"/>
      <c r="AC57" s="2"/>
      <c r="AD57" s="2"/>
    </row>
    <row r="58" spans="1:30"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2.75" customHeight="1">
      <c r="A94" s="392"/>
      <c r="B94" s="392"/>
      <c r="C94" s="392"/>
      <c r="D94" s="392"/>
      <c r="E94" s="392"/>
      <c r="F94" s="392"/>
      <c r="G94" s="392"/>
      <c r="H94" s="392"/>
      <c r="I94" s="392"/>
      <c r="J94" s="392"/>
      <c r="K94" s="392"/>
      <c r="L94" s="392"/>
      <c r="M94" s="392"/>
      <c r="N94" s="2"/>
      <c r="O94" s="2"/>
      <c r="P94" s="2"/>
      <c r="Q94" s="2"/>
      <c r="R94" s="2"/>
      <c r="S94" s="2"/>
      <c r="T94" s="2"/>
      <c r="U94" s="2"/>
      <c r="V94" s="2"/>
      <c r="W94" s="2"/>
      <c r="X94" s="2"/>
      <c r="Y94" s="2"/>
      <c r="Z94" s="2"/>
      <c r="AA94" s="2"/>
      <c r="AB94" s="2"/>
      <c r="AC94" s="2"/>
      <c r="AD94" s="2"/>
    </row>
    <row r="95" spans="1:30"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1:30"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1:30"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1:30"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1:30"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1:30"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1:30"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1:30"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1:3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1:30"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1:30"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1:30"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1:30"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1:30"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1:30"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1:30"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0"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0"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0"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0"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0"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0"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0"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0"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1:30"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1:30"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30"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3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30"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30"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row>
    <row r="259" spans="1:30"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row>
    <row r="260" spans="1:30"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row>
    <row r="261" spans="1:30"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row>
    <row r="262" spans="1:30"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row>
    <row r="263" spans="1:30"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row>
    <row r="264" spans="1:30"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row>
    <row r="265" spans="1:30"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row>
    <row r="266" spans="1:30"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row>
    <row r="267" spans="1:30"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row>
    <row r="268" spans="1:30"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row>
    <row r="269" spans="1:30"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row>
    <row r="270" spans="1:30"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row>
    <row r="271" spans="1:30"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row>
    <row r="272" spans="1:30"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row>
    <row r="273" spans="1:30"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row>
    <row r="274" spans="1:30"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row>
    <row r="275" spans="1:30"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row>
    <row r="276" spans="1:30"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row>
    <row r="277" spans="1:30"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row>
    <row r="278" spans="1:30"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row>
    <row r="279" spans="1:30"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row>
    <row r="280" spans="1:30"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row>
    <row r="281" spans="1:30"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row>
    <row r="282" spans="1:30"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row>
    <row r="283" spans="1:30"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row>
    <row r="284" spans="1:30"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row>
    <row r="285" spans="1:30"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row>
    <row r="286" spans="1:30"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row>
    <row r="287" spans="1:30"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row>
    <row r="288" spans="1:30"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row>
    <row r="289" spans="1:30"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row>
    <row r="290" spans="1:30"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row>
    <row r="291" spans="1:30"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row>
    <row r="292" spans="1:30"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row>
    <row r="293" spans="1:30"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row>
    <row r="294" spans="1:30"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row>
    <row r="295" spans="1:30"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row>
    <row r="296" spans="1:30"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row>
    <row r="297" spans="1:30"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row>
    <row r="298" spans="1:30"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row>
    <row r="299" spans="1:30"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row>
    <row r="300" spans="1:30"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row>
    <row r="301" spans="1:30"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row>
    <row r="302" spans="1:30"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row>
    <row r="303" spans="1:30"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row>
    <row r="304" spans="1:30"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row>
    <row r="305" spans="1:30"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row>
    <row r="306" spans="1:30"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row>
    <row r="307" spans="1:30"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row>
    <row r="308" spans="1:30"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row>
    <row r="309" spans="1:30"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row>
    <row r="310" spans="1:30"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row>
    <row r="311" spans="1:30"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row>
    <row r="312" spans="1:30"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row>
    <row r="313" spans="1:30"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row>
    <row r="314" spans="1:30"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row>
    <row r="315" spans="1:30"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row>
    <row r="316" spans="1:30"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row>
    <row r="317" spans="1:30"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row>
    <row r="318" spans="1:30"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row>
    <row r="319" spans="1:30"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row>
    <row r="320" spans="1:30"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row>
    <row r="321" spans="1:30"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row>
    <row r="322" spans="1:30"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row>
    <row r="323" spans="1:30"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row>
    <row r="324" spans="1:30"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row>
    <row r="325" spans="1:30"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row>
    <row r="326" spans="1:30"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row>
    <row r="327" spans="1:30"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row>
    <row r="328" spans="1:30"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row>
    <row r="329" spans="1:30"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row>
    <row r="330" spans="1:30"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row>
    <row r="331" spans="1:30"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row>
    <row r="332" spans="1:30"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row>
    <row r="333" spans="1:30"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row>
    <row r="334" spans="1:30"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row>
    <row r="335" spans="1:30"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row>
    <row r="336" spans="1:30"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row>
    <row r="337" spans="1:30"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row>
    <row r="338" spans="1:30"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row>
    <row r="339" spans="1:30"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row>
    <row r="340" spans="1:30"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row>
    <row r="341" spans="1:30"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row>
    <row r="342" spans="1:30"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row>
    <row r="343" spans="1:30"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row>
    <row r="344" spans="1:30"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row>
    <row r="345" spans="1:30"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row>
    <row r="346" spans="1:30"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row>
    <row r="347" spans="1:30"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row>
    <row r="348" spans="1:30"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row>
    <row r="349" spans="1:30"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row>
    <row r="350" spans="1:30"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row>
    <row r="351" spans="1:30"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row>
    <row r="352" spans="1:30"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row>
    <row r="353" spans="1:30"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row>
    <row r="354" spans="1:30"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row>
    <row r="355" spans="1:30"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row>
    <row r="356" spans="1:30"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row>
    <row r="357" spans="1:30"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row>
    <row r="358" spans="1:30"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row>
    <row r="359" spans="1:30"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row>
    <row r="360" spans="1:30"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row>
    <row r="361" spans="1:30"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row>
    <row r="362" spans="1:30"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row>
    <row r="363" spans="1:30"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row>
    <row r="364" spans="1:30"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row>
    <row r="365" spans="1:30"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row>
    <row r="366" spans="1:30"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row>
    <row r="367" spans="1:30"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row>
    <row r="368" spans="1:30"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row>
    <row r="369" spans="1:30"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row>
    <row r="370" spans="1:30"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row>
    <row r="371" spans="1:30"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row>
    <row r="372" spans="1:30"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row>
    <row r="373" spans="1:30"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row>
    <row r="374" spans="1:30"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row>
    <row r="375" spans="1:30"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row>
    <row r="376" spans="1:30"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row>
    <row r="377" spans="1:30"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row>
    <row r="378" spans="1:30"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row>
    <row r="379" spans="1:30"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row>
    <row r="380" spans="1:30"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row>
    <row r="381" spans="1:30"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row>
    <row r="382" spans="1:30"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row>
    <row r="383" spans="1:30"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row>
    <row r="384" spans="1:30"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row>
    <row r="385" spans="1:30"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row>
    <row r="386" spans="1:30"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row>
    <row r="387" spans="1:30"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row>
    <row r="388" spans="1:30"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row>
    <row r="389" spans="1:30"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row>
    <row r="390" spans="1:30"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row>
    <row r="391" spans="1:30"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row>
    <row r="392" spans="1:30"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row>
    <row r="393" spans="1:30"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row>
    <row r="394" spans="1:30"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row>
    <row r="395" spans="1:30"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row>
    <row r="396" spans="1:30"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row>
    <row r="397" spans="1:30"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row>
    <row r="398" spans="1:30"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row>
    <row r="399" spans="1:30"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row>
    <row r="400" spans="1:30"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row>
    <row r="401" spans="1:30"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row>
    <row r="402" spans="1:30"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row>
    <row r="403" spans="1:30"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row>
    <row r="404" spans="1:30"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row>
    <row r="405" spans="1:30"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row>
    <row r="406" spans="1:30"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row>
    <row r="407" spans="1:30"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row>
    <row r="408" spans="1:30"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row>
    <row r="409" spans="1:30"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row>
    <row r="410" spans="1:30"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row>
    <row r="411" spans="1:30"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row>
    <row r="412" spans="1:30"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row>
    <row r="413" spans="1:30"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row>
    <row r="414" spans="1:30"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row>
    <row r="415" spans="1:30"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row>
    <row r="416" spans="1:30"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row>
    <row r="417" spans="1:30"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row>
    <row r="418" spans="1:30"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row>
    <row r="419" spans="1:30"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row>
    <row r="420" spans="1:30"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row>
    <row r="421" spans="1:30"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row>
    <row r="422" spans="1:30"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row>
    <row r="423" spans="1:30"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row>
    <row r="424" spans="1:30"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row>
    <row r="425" spans="1:30"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row>
    <row r="426" spans="1:30"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row>
    <row r="427" spans="1:30"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row>
    <row r="428" spans="1:30"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row>
    <row r="429" spans="1:30"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row>
    <row r="430" spans="1:30"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row>
    <row r="431" spans="1:30"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row>
    <row r="432" spans="1:30"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row>
    <row r="433" spans="1:30"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row>
    <row r="434" spans="1:30"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row>
    <row r="435" spans="1:30"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row>
    <row r="436" spans="1:30"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row>
    <row r="437" spans="1:30"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row>
    <row r="438" spans="1:30"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row>
    <row r="439" spans="1:30"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row>
    <row r="440" spans="1:30"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row>
    <row r="441" spans="1:30"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row>
    <row r="442" spans="1:30"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row>
    <row r="443" spans="1:30"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row>
    <row r="444" spans="1:30"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row>
    <row r="445" spans="1:30"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row>
    <row r="446" spans="1:30"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row>
    <row r="447" spans="1:30"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row>
    <row r="448" spans="1:30"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row>
    <row r="449" spans="1:30"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row>
    <row r="450" spans="1:30"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row>
    <row r="451" spans="1:30"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row>
    <row r="452" spans="1:30"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row>
    <row r="453" spans="1:30"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row>
    <row r="454" spans="1:30"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row>
    <row r="455" spans="1:30"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row>
    <row r="456" spans="1:30"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row>
    <row r="457" spans="1:30"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row>
    <row r="458" spans="1:30"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row>
    <row r="459" spans="1:30"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row>
    <row r="460" spans="1:30"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row>
    <row r="461" spans="1:30"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row>
    <row r="462" spans="1:30"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row>
    <row r="463" spans="1:30"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row>
    <row r="464" spans="1:30"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row>
    <row r="465" spans="1:30"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row>
    <row r="466" spans="1:30"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row>
    <row r="467" spans="1:30"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row>
    <row r="468" spans="1:30"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row>
    <row r="469" spans="1:30"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row>
    <row r="470" spans="1:30"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row>
    <row r="471" spans="1:30"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row>
    <row r="472" spans="1:30"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row>
    <row r="473" spans="1:30"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row>
    <row r="474" spans="1:30"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row>
    <row r="475" spans="1:30"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row>
    <row r="476" spans="1:30"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row>
    <row r="477" spans="1:30"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row>
    <row r="478" spans="1:30"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row>
    <row r="479" spans="1:30"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row>
    <row r="480" spans="1:30"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row>
    <row r="481" spans="1:30"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row>
    <row r="482" spans="1:30"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row>
    <row r="483" spans="1:30"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row>
    <row r="484" spans="1:30"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row>
    <row r="485" spans="1:30"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row>
    <row r="486" spans="1:30"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row>
    <row r="487" spans="1:30"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row>
    <row r="488" spans="1:30"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row>
    <row r="489" spans="1:30"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row>
    <row r="490" spans="1:30"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row>
    <row r="491" spans="1:30"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row>
    <row r="492" spans="1:30"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row>
    <row r="493" spans="1:30"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row>
    <row r="494" spans="1:30"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row>
    <row r="495" spans="1:30"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row>
    <row r="496" spans="1:30"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row>
    <row r="497" spans="1:30"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row>
    <row r="498" spans="1:30"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row>
    <row r="499" spans="1:30"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row>
    <row r="500" spans="1:30"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row>
    <row r="501" spans="1:30"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row>
    <row r="502" spans="1:30"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row>
    <row r="503" spans="1:30"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row>
    <row r="504" spans="1:30"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row>
    <row r="505" spans="1:30"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row>
    <row r="506" spans="1:30"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row>
    <row r="507" spans="1:30"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row>
    <row r="508" spans="1:30"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row>
    <row r="509" spans="1:30"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row>
    <row r="510" spans="1:30"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row>
    <row r="511" spans="1:30"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row>
    <row r="512" spans="1:30"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row>
    <row r="513" spans="1:30"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row>
    <row r="514" spans="1:30"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row>
    <row r="515" spans="1:30"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row>
    <row r="516" spans="1:30"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row>
    <row r="517" spans="1:30"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row>
    <row r="518" spans="1:30"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row>
    <row r="519" spans="1:30"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row>
    <row r="520" spans="1:30"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row>
    <row r="521" spans="1:30"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row>
    <row r="522" spans="1:30"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row>
    <row r="523" spans="1:30"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row>
    <row r="524" spans="1:30"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row>
    <row r="525" spans="1:30"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row>
    <row r="526" spans="1:30"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row>
    <row r="527" spans="1:30"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row>
    <row r="528" spans="1:30"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row>
    <row r="529" spans="1:30"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row>
    <row r="530" spans="1:30"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row>
    <row r="531" spans="1:30"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row>
    <row r="532" spans="1:30"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row>
    <row r="533" spans="1:30"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row>
    <row r="534" spans="1:30"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row>
    <row r="535" spans="1:30"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row>
    <row r="536" spans="1:30"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row>
    <row r="537" spans="1:30"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row>
    <row r="538" spans="1:30"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row>
    <row r="539" spans="1:30"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row>
    <row r="540" spans="1:30"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row>
    <row r="541" spans="1:30"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row>
    <row r="542" spans="1:30"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row>
    <row r="543" spans="1:30"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row>
    <row r="544" spans="1:30"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row>
    <row r="545" spans="1:30"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row>
    <row r="546" spans="1:30"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row>
    <row r="547" spans="1:30"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row>
    <row r="548" spans="1:30"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row>
    <row r="549" spans="1:30"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row>
    <row r="550" spans="1:30"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row>
    <row r="551" spans="1:30"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row>
    <row r="552" spans="1:30"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row>
    <row r="553" spans="1:30"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row>
    <row r="554" spans="1:30"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row>
    <row r="555" spans="1:30"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row>
    <row r="556" spans="1:30"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row>
    <row r="557" spans="1:30"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row>
    <row r="558" spans="1:30"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row>
    <row r="559" spans="1:30"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row>
    <row r="560" spans="1:30"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row>
    <row r="561" spans="1:30"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row>
    <row r="562" spans="1:30"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row>
    <row r="563" spans="1:30"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row>
    <row r="564" spans="1:30"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row>
    <row r="565" spans="1:30"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row>
    <row r="566" spans="1:30"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row>
    <row r="567" spans="1:30"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row>
    <row r="568" spans="1:30"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row>
    <row r="569" spans="1:30"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row>
    <row r="570" spans="1:30"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row>
    <row r="571" spans="1:30"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row>
    <row r="572" spans="1:30"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row>
    <row r="573" spans="1:30"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row>
    <row r="574" spans="1:30"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row>
    <row r="575" spans="1:30"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row>
    <row r="576" spans="1:30"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row>
    <row r="577" spans="1:30"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row>
    <row r="578" spans="1:30"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row>
    <row r="579" spans="1:30"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row>
    <row r="580" spans="1:30"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row>
    <row r="581" spans="1:30"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row>
    <row r="582" spans="1:30"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row>
    <row r="583" spans="1:30"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row>
    <row r="584" spans="1:30"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row>
    <row r="585" spans="1:30"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row>
    <row r="586" spans="1:30"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row>
    <row r="587" spans="1:30"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row>
    <row r="588" spans="1:30"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row>
    <row r="589" spans="1:30"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row>
    <row r="590" spans="1:30"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row>
    <row r="591" spans="1:30"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row>
    <row r="592" spans="1:30"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row>
    <row r="593" spans="1:30"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row>
    <row r="594" spans="1:30"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row>
    <row r="595" spans="1:30"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row>
    <row r="596" spans="1:30"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row>
    <row r="597" spans="1:30"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row>
    <row r="598" spans="1:30"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row>
    <row r="599" spans="1:30"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row>
    <row r="600" spans="1:30"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row>
    <row r="601" spans="1:30"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row>
    <row r="602" spans="1:30"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row>
    <row r="603" spans="1:30"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row>
    <row r="604" spans="1:30"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row>
    <row r="605" spans="1:30"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row>
    <row r="606" spans="1:30"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row>
    <row r="607" spans="1:30"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row>
    <row r="608" spans="1:30"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row>
    <row r="609" spans="1:30"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row>
    <row r="610" spans="1:30"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row>
    <row r="611" spans="1:30"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row>
    <row r="612" spans="1:30"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row>
    <row r="613" spans="1:30"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row>
    <row r="614" spans="1:30"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row>
    <row r="615" spans="1:30"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row>
    <row r="616" spans="1:30"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row>
    <row r="617" spans="1:30"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row>
    <row r="618" spans="1:30"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row>
    <row r="619" spans="1:30"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row>
    <row r="620" spans="1:30"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row>
    <row r="621" spans="1:30"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row>
    <row r="622" spans="1:30"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row>
    <row r="623" spans="1:30"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row>
    <row r="624" spans="1:30"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row>
    <row r="625" spans="1:30"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row>
    <row r="626" spans="1:30"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row>
    <row r="627" spans="1:30"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row>
    <row r="628" spans="1:30"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row>
    <row r="629" spans="1:30"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row>
    <row r="630" spans="1:30"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row>
    <row r="631" spans="1:30"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row>
    <row r="632" spans="1:30"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row>
    <row r="633" spans="1:30"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row>
    <row r="634" spans="1:30"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row>
    <row r="635" spans="1:30"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row>
    <row r="636" spans="1:30"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row>
    <row r="637" spans="1:30"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row>
    <row r="638" spans="1:30"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row>
    <row r="639" spans="1:30"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row>
    <row r="640" spans="1:30"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row>
    <row r="641" spans="1:30"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row>
    <row r="642" spans="1:30"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row>
    <row r="643" spans="1:30"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row>
    <row r="644" spans="1:30"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row>
    <row r="645" spans="1:30"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row>
    <row r="646" spans="1:30"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row>
    <row r="647" spans="1:30"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row>
    <row r="648" spans="1:30"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row>
    <row r="649" spans="1:30"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row>
    <row r="650" spans="1:30"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row>
    <row r="651" spans="1:30"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row>
    <row r="652" spans="1:30"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row>
    <row r="653" spans="1:30"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row>
    <row r="654" spans="1:30"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row>
    <row r="655" spans="1:30"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row>
    <row r="656" spans="1:30"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row>
    <row r="657" spans="1:30"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row>
    <row r="658" spans="1:30"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row>
    <row r="659" spans="1:30"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row>
    <row r="660" spans="1:30"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row>
    <row r="661" spans="1:30"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row>
    <row r="662" spans="1:30"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row>
    <row r="663" spans="1:30"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row>
    <row r="664" spans="1:30"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row>
    <row r="665" spans="1:30"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row>
    <row r="666" spans="1:30"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row>
    <row r="667" spans="1:30"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row>
    <row r="668" spans="1:30"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row>
    <row r="669" spans="1:30"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row>
    <row r="670" spans="1:30"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row>
    <row r="671" spans="1:30"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row>
    <row r="672" spans="1:30"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row>
    <row r="673" spans="1:30"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row>
    <row r="674" spans="1:30"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row>
    <row r="675" spans="1:30"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row>
    <row r="676" spans="1:30"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row>
    <row r="677" spans="1:30"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row>
    <row r="678" spans="1:30"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row>
    <row r="679" spans="1:30"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row>
    <row r="680" spans="1:30"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row>
    <row r="681" spans="1:30"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row>
    <row r="682" spans="1:30"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row>
    <row r="683" spans="1:30"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row>
    <row r="684" spans="1:30"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row>
    <row r="685" spans="1:30"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row>
    <row r="686" spans="1:30"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row>
    <row r="687" spans="1:30"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row>
    <row r="688" spans="1:30"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row>
    <row r="689" spans="1:30"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row>
    <row r="690" spans="1:30"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row>
    <row r="691" spans="1:30"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row>
    <row r="692" spans="1:30"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row>
    <row r="693" spans="1:30"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row>
    <row r="694" spans="1:30"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row>
    <row r="695" spans="1:30"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row>
    <row r="696" spans="1:30"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row>
    <row r="697" spans="1:30"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row>
    <row r="698" spans="1:30"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row>
    <row r="699" spans="1:30"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row>
    <row r="700" spans="1:30"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row>
    <row r="701" spans="1:30"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row>
    <row r="702" spans="1:30"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row>
    <row r="703" spans="1:30"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row>
    <row r="704" spans="1:30"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row>
    <row r="705" spans="1:30"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row>
    <row r="706" spans="1:30"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row>
    <row r="707" spans="1:30"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row>
    <row r="708" spans="1:30"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row>
    <row r="709" spans="1:30"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row>
    <row r="710" spans="1:30"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row>
    <row r="711" spans="1:30"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row>
    <row r="712" spans="1:30"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row>
    <row r="713" spans="1:30"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row>
    <row r="714" spans="1:30"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row>
    <row r="715" spans="1:30"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row>
    <row r="716" spans="1:30"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row>
    <row r="717" spans="1:30"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row>
    <row r="718" spans="1:30"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row>
    <row r="719" spans="1:30"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row>
    <row r="720" spans="1:30"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row>
    <row r="721" spans="1:30"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row>
    <row r="722" spans="1:30"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row>
    <row r="723" spans="1:30"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row>
    <row r="724" spans="1:30"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row>
    <row r="725" spans="1:30"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row>
    <row r="726" spans="1:30"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row>
    <row r="727" spans="1:30"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row>
    <row r="728" spans="1:30"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row>
    <row r="729" spans="1:30"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row>
    <row r="730" spans="1:30"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row>
    <row r="731" spans="1:30"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row>
    <row r="732" spans="1:30"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row>
    <row r="733" spans="1:30"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row>
    <row r="734" spans="1:30"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row>
    <row r="735" spans="1:30"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row>
    <row r="736" spans="1:30"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row>
    <row r="737" spans="1:30"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row>
    <row r="738" spans="1:30"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row>
    <row r="739" spans="1:30"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row>
    <row r="740" spans="1:30"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row>
    <row r="741" spans="1:30"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row>
    <row r="742" spans="1:30"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row>
    <row r="743" spans="1:30"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row>
    <row r="744" spans="1:30"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row>
    <row r="745" spans="1:30"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row>
    <row r="746" spans="1:30"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row>
    <row r="747" spans="1:30"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row>
    <row r="748" spans="1:30"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row>
    <row r="749" spans="1:30"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row>
    <row r="750" spans="1:30"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row>
    <row r="751" spans="1:30"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row>
    <row r="752" spans="1:30"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row>
    <row r="753" spans="1:30"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row>
    <row r="754" spans="1:30"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row>
    <row r="755" spans="1:30"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row>
    <row r="756" spans="1:30"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row>
    <row r="757" spans="1:30"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row>
    <row r="758" spans="1:30"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row>
    <row r="759" spans="1:30"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row>
    <row r="760" spans="1:30"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row>
    <row r="761" spans="1:30"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row>
    <row r="762" spans="1:30"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row>
    <row r="763" spans="1:30"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row>
    <row r="764" spans="1:30"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row>
    <row r="765" spans="1:30"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row>
    <row r="766" spans="1:30"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row>
    <row r="767" spans="1:30"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row>
    <row r="768" spans="1:30"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row>
    <row r="769" spans="1:30"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row>
    <row r="770" spans="1:30"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row>
    <row r="771" spans="1:30"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row>
    <row r="772" spans="1:30"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row>
    <row r="773" spans="1:30"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row>
    <row r="774" spans="1:30"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row>
    <row r="775" spans="1:30"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row>
    <row r="776" spans="1:30"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row>
    <row r="777" spans="1:30"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row>
    <row r="778" spans="1:30"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row>
    <row r="779" spans="1:30"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row>
    <row r="780" spans="1:30"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row>
    <row r="781" spans="1:30"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row>
    <row r="782" spans="1:30"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row>
    <row r="783" spans="1:30"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row>
    <row r="784" spans="1:30"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row>
    <row r="785" spans="1:30"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row>
    <row r="786" spans="1:30"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row>
    <row r="787" spans="1:30"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row>
    <row r="788" spans="1:30"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row>
    <row r="789" spans="1:30"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row>
    <row r="790" spans="1:30"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row>
    <row r="791" spans="1:30"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row>
    <row r="792" spans="1:30"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row>
    <row r="793" spans="1:30"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row>
    <row r="794" spans="1:30"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row>
    <row r="795" spans="1:30"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row>
    <row r="796" spans="1:30"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row>
    <row r="797" spans="1:30"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row>
    <row r="798" spans="1:30"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row>
    <row r="799" spans="1:30"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row>
    <row r="800" spans="1:30"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row>
    <row r="801" spans="1:30"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row>
    <row r="802" spans="1:30"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row>
    <row r="803" spans="1:30"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row>
    <row r="804" spans="1:30"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row>
    <row r="805" spans="1:30"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row>
    <row r="806" spans="1:30"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row>
    <row r="807" spans="1:30"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row>
    <row r="808" spans="1:30"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row>
    <row r="809" spans="1:30"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row>
    <row r="810" spans="1:30"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row>
    <row r="811" spans="1:30"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row>
    <row r="812" spans="1:30"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row>
    <row r="813" spans="1:30"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row>
    <row r="814" spans="1:30"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row>
    <row r="815" spans="1:30"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row>
    <row r="816" spans="1:30"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row>
    <row r="817" spans="1:30"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row>
    <row r="818" spans="1:30"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row>
    <row r="819" spans="1:30"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row>
    <row r="820" spans="1:30"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row>
    <row r="821" spans="1:30"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row>
    <row r="822" spans="1:30"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row>
    <row r="823" spans="1:30"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row>
    <row r="824" spans="1:30"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row>
    <row r="825" spans="1:30"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row>
    <row r="826" spans="1:30"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row>
    <row r="827" spans="1:30"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row>
    <row r="828" spans="1:30"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row>
    <row r="829" spans="1:30"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row>
    <row r="830" spans="1:30"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row>
    <row r="831" spans="1:30"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row>
    <row r="832" spans="1:30"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row>
    <row r="833" spans="1:30"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row>
    <row r="834" spans="1:30"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row>
    <row r="835" spans="1:30"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row>
    <row r="836" spans="1:30"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row>
    <row r="837" spans="1:30"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row>
    <row r="838" spans="1:30"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row>
    <row r="839" spans="1:30"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row>
    <row r="840" spans="1:30"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row>
    <row r="841" spans="1:30"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row>
    <row r="842" spans="1:30"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row>
    <row r="843" spans="1:30"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row>
    <row r="844" spans="1:30"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row>
    <row r="845" spans="1:30"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row>
    <row r="846" spans="1:30"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row>
    <row r="847" spans="1:30"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row>
    <row r="848" spans="1:30"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row>
    <row r="849" spans="1:30"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row>
    <row r="850" spans="1:30"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row>
    <row r="851" spans="1:30"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row>
    <row r="852" spans="1:30"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row>
    <row r="853" spans="1:30"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row>
    <row r="854" spans="1:30"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row>
    <row r="855" spans="1:30"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row>
    <row r="856" spans="1:30"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row>
    <row r="857" spans="1:30"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row>
    <row r="858" spans="1:30"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row>
    <row r="859" spans="1:30"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row>
    <row r="860" spans="1:30"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row>
    <row r="861" spans="1:30"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row>
    <row r="862" spans="1:30"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row>
    <row r="863" spans="1:30"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row>
    <row r="864" spans="1:30"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row>
    <row r="865" spans="1:30"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row>
    <row r="866" spans="1:30"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row>
    <row r="867" spans="1:30"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row>
    <row r="868" spans="1:30"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row>
    <row r="869" spans="1:30"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row>
    <row r="870" spans="1:30"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row>
    <row r="871" spans="1:30"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row>
    <row r="872" spans="1:30"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row>
    <row r="873" spans="1:30"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row>
    <row r="874" spans="1:30"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row>
    <row r="875" spans="1:30"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row>
    <row r="876" spans="1:30"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row>
    <row r="877" spans="1:30"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row>
    <row r="878" spans="1:30"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row>
    <row r="879" spans="1:30"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row>
    <row r="880" spans="1:30"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row>
    <row r="881" spans="1:30"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row>
    <row r="882" spans="1:30"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row>
    <row r="883" spans="1:30"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row>
    <row r="884" spans="1:30"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row>
    <row r="885" spans="1:30"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row>
    <row r="886" spans="1:30"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row>
    <row r="887" spans="1:30"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row>
    <row r="888" spans="1:30"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row>
    <row r="889" spans="1:30"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row>
    <row r="890" spans="1:30"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row>
    <row r="891" spans="1:30"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row>
    <row r="892" spans="1:30"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row>
    <row r="893" spans="1:30"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row>
    <row r="894" spans="1:30"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row>
    <row r="895" spans="1:30"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row>
    <row r="896" spans="1:30"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row>
    <row r="897" spans="1:30"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row>
    <row r="898" spans="1:30"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row>
    <row r="899" spans="1:30"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row>
    <row r="900" spans="1:30"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row>
    <row r="901" spans="1:30"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row>
    <row r="902" spans="1:30"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row>
    <row r="903" spans="1:30"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row>
    <row r="904" spans="1:30"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row>
    <row r="905" spans="1:30"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row>
    <row r="906" spans="1:30"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row>
    <row r="907" spans="1:30"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row>
    <row r="908" spans="1:30"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row>
    <row r="909" spans="1:30"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row>
    <row r="910" spans="1:30"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row>
    <row r="911" spans="1:30"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row>
    <row r="912" spans="1:30"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row>
    <row r="913" spans="1:30"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row>
    <row r="914" spans="1:30"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row>
    <row r="915" spans="1:30"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row>
    <row r="916" spans="1:30"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row>
    <row r="917" spans="1:30"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row>
    <row r="918" spans="1:30"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row>
    <row r="919" spans="1:30"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row>
    <row r="920" spans="1:30"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row>
    <row r="921" spans="1:30"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row>
    <row r="922" spans="1:30"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row>
    <row r="923" spans="1:30"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row>
    <row r="924" spans="1:30"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row>
    <row r="925" spans="1:30"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row>
    <row r="926" spans="1:30"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row>
    <row r="927" spans="1:30"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row>
    <row r="928" spans="1:30"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row>
    <row r="929" spans="1:30"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row>
    <row r="930" spans="1:30"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row>
    <row r="931" spans="1:30"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row>
    <row r="932" spans="1:30"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row>
    <row r="933" spans="1:30"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row>
    <row r="934" spans="1:30"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row>
    <row r="935" spans="1:30"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row>
    <row r="936" spans="1:30"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row>
    <row r="937" spans="1:30"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row>
    <row r="938" spans="1:30"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row>
    <row r="939" spans="1:30"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row>
    <row r="940" spans="1:30"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row>
    <row r="941" spans="1:30"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row>
    <row r="942" spans="1:30"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row>
    <row r="943" spans="1:30"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row>
    <row r="944" spans="1:30"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row>
    <row r="945" spans="1:30"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row>
    <row r="946" spans="1:30"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row>
    <row r="947" spans="1:30"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row>
    <row r="948" spans="1:30"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row>
    <row r="949" spans="1:30"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row>
    <row r="950" spans="1:30"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row>
    <row r="951" spans="1:30"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row>
    <row r="952" spans="1:30"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row>
    <row r="953" spans="1:30"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row>
    <row r="954" spans="1:30"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row>
    <row r="955" spans="1:30"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row>
    <row r="956" spans="1:30"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row>
    <row r="957" spans="1:30"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row>
    <row r="958" spans="1:30"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row>
    <row r="959" spans="1:30"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row>
    <row r="960" spans="1:30"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row>
    <row r="961" spans="1:30"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row>
    <row r="962" spans="1:30"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row>
    <row r="963" spans="1:30"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row>
    <row r="964" spans="1:30"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row>
    <row r="965" spans="1:30"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row>
    <row r="966" spans="1:30"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row>
    <row r="967" spans="1:30"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row>
    <row r="968" spans="1:30"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row>
    <row r="969" spans="1:30"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row>
    <row r="970" spans="1:30"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row>
    <row r="971" spans="1:30"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row>
    <row r="972" spans="1:30"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row>
    <row r="973" spans="1:30"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row>
    <row r="974" spans="1:30"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row>
    <row r="975" spans="1:30"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row>
    <row r="976" spans="1:30"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row>
    <row r="977" spans="1:30"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row>
    <row r="978" spans="1:30"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row>
    <row r="979" spans="1:30"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row>
    <row r="980" spans="1:30"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row>
    <row r="981" spans="1:30"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row>
    <row r="982" spans="1:30"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row>
    <row r="983" spans="1:30"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row>
    <row r="984" spans="1:30"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row>
    <row r="985" spans="1:30"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row>
    <row r="986" spans="1:30"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row>
    <row r="987" spans="1:30"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row>
    <row r="988" spans="1:30"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row>
    <row r="989" spans="1:30"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row>
    <row r="990" spans="1:30"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row>
    <row r="991" spans="1:30"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row>
    <row r="992" spans="1:30"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row>
    <row r="993" spans="1:30"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row>
    <row r="994" spans="1:30"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row>
    <row r="995" spans="1:30"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row>
    <row r="996" spans="1:30"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row>
    <row r="997" spans="1:30"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row>
    <row r="998" spans="1:30"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row>
    <row r="999" spans="1:30"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row>
    <row r="1000" spans="1:30"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1900-000000000000}">
      <formula1>$B$117:$B$129</formula1>
    </dataValidation>
    <dataValidation type="list" allowBlank="1" showInputMessage="1" showErrorMessage="1" prompt=" - " sqref="D12" xr:uid="{00000000-0002-0000-1900-000001000000}">
      <formula1>$A$110:$A$115</formula1>
    </dataValidation>
    <dataValidation type="list" allowBlank="1" showErrorMessage="1" sqref="K49" xr:uid="{00000000-0002-0000-1900-000002000000}">
      <formula1>$A$79:$A$82</formula1>
    </dataValidation>
    <dataValidation type="list" allowBlank="1" showInputMessage="1" showErrorMessage="1" prompt=" - " sqref="D49:D52" xr:uid="{00000000-0002-0000-1900-000003000000}">
      <formula1>$A$79:$A$82</formula1>
    </dataValidation>
    <dataValidation type="list" allowBlank="1" showInputMessage="1" showErrorMessage="1" prompt=" - " sqref="D8" xr:uid="{00000000-0002-0000-1900-000004000000}">
      <formula1>$A$135:$A$137</formula1>
    </dataValidation>
    <dataValidation type="list" allowBlank="1" showInputMessage="1" showErrorMessage="1" prompt=" - " sqref="D7" xr:uid="{00000000-0002-0000-1900-000005000000}">
      <formula1>$A$145:$A$149</formula1>
    </dataValidation>
    <dataValidation type="list" allowBlank="1" showInputMessage="1" showErrorMessage="1" prompt=" - " sqref="D13" xr:uid="{00000000-0002-0000-1900-000006000000}">
      <formula1>$A$121:$A$128</formula1>
    </dataValidation>
  </dataValidations>
  <pageMargins left="0.7" right="0.7" top="0.75" bottom="0.75" header="0" footer="0"/>
  <pageSetup orientation="landscape"/>
  <headerFooter>
    <oddFooter>&amp;LV5-20-05-2022</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Z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21.28515625" customWidth="1"/>
    <col min="11" max="11" width="23.42578125" customWidth="1"/>
    <col min="12" max="12" width="18.5703125" customWidth="1"/>
    <col min="13" max="13" width="29.85546875" customWidth="1"/>
    <col min="14" max="14" width="11.42578125" customWidth="1"/>
    <col min="15" max="17" width="10.7109375" hidden="1" customWidth="1"/>
    <col min="18" max="25" width="10" customWidth="1"/>
    <col min="26" max="26" width="11.42578125" customWidth="1"/>
  </cols>
  <sheetData>
    <row r="1" spans="1:26" ht="23.25" customHeight="1">
      <c r="A1" s="769"/>
      <c r="B1" s="770"/>
      <c r="C1" s="770"/>
      <c r="D1" s="770"/>
      <c r="E1" s="770"/>
      <c r="F1" s="770"/>
      <c r="G1" s="770"/>
      <c r="H1" s="770"/>
      <c r="I1" s="770"/>
      <c r="J1" s="770"/>
      <c r="K1" s="770"/>
      <c r="L1" s="770"/>
      <c r="M1" s="771"/>
      <c r="N1" s="160"/>
      <c r="O1" s="160"/>
      <c r="P1" s="160"/>
      <c r="Q1" s="160"/>
      <c r="R1" s="160"/>
      <c r="S1" s="160"/>
      <c r="T1" s="160"/>
      <c r="U1" s="160"/>
      <c r="V1" s="160"/>
      <c r="W1" s="160"/>
      <c r="X1" s="160"/>
      <c r="Y1" s="160"/>
      <c r="Z1" s="2"/>
    </row>
    <row r="2" spans="1:26" ht="23.25" customHeight="1">
      <c r="A2" s="772"/>
      <c r="B2" s="770"/>
      <c r="C2" s="770"/>
      <c r="D2" s="770"/>
      <c r="E2" s="770"/>
      <c r="F2" s="770"/>
      <c r="G2" s="770"/>
      <c r="H2" s="770"/>
      <c r="I2" s="770"/>
      <c r="J2" s="770"/>
      <c r="K2" s="770"/>
      <c r="L2" s="770"/>
      <c r="M2" s="771"/>
      <c r="N2" s="160"/>
      <c r="O2" s="160"/>
      <c r="P2" s="160"/>
      <c r="Q2" s="160"/>
      <c r="R2" s="160"/>
      <c r="S2" s="160"/>
      <c r="T2" s="160"/>
      <c r="U2" s="160"/>
      <c r="V2" s="160"/>
      <c r="W2" s="160"/>
      <c r="X2" s="160"/>
      <c r="Y2" s="160"/>
      <c r="Z2" s="2"/>
    </row>
    <row r="3" spans="1:26" ht="23.25" customHeight="1">
      <c r="A3" s="773"/>
      <c r="B3" s="774"/>
      <c r="C3" s="774"/>
      <c r="D3" s="774"/>
      <c r="E3" s="774"/>
      <c r="F3" s="774"/>
      <c r="G3" s="774"/>
      <c r="H3" s="774"/>
      <c r="I3" s="774"/>
      <c r="J3" s="774"/>
      <c r="K3" s="774"/>
      <c r="L3" s="774"/>
      <c r="M3" s="775"/>
      <c r="N3" s="160"/>
      <c r="O3" s="160"/>
      <c r="P3" s="160"/>
      <c r="Q3" s="160"/>
      <c r="R3" s="160"/>
      <c r="S3" s="160"/>
      <c r="T3" s="160"/>
      <c r="U3" s="160"/>
      <c r="V3" s="160"/>
      <c r="W3" s="160"/>
      <c r="X3" s="160"/>
      <c r="Y3" s="160"/>
      <c r="Z3" s="2"/>
    </row>
    <row r="4" spans="1:26" ht="9.75" customHeight="1">
      <c r="A4" s="776"/>
      <c r="B4" s="777"/>
      <c r="C4" s="777"/>
      <c r="D4" s="777"/>
      <c r="E4" s="777"/>
      <c r="F4" s="777"/>
      <c r="G4" s="777"/>
      <c r="H4" s="777"/>
      <c r="I4" s="777"/>
      <c r="J4" s="777"/>
      <c r="K4" s="777"/>
      <c r="L4" s="777"/>
      <c r="M4" s="778"/>
      <c r="N4" s="160"/>
      <c r="O4" s="160"/>
      <c r="P4" s="160"/>
      <c r="Q4" s="160"/>
      <c r="R4" s="160"/>
      <c r="S4" s="160"/>
      <c r="T4" s="160"/>
      <c r="U4" s="160"/>
      <c r="V4" s="160"/>
      <c r="W4" s="160"/>
      <c r="X4" s="160"/>
      <c r="Y4" s="160"/>
      <c r="Z4" s="2"/>
    </row>
    <row r="5" spans="1:26" ht="29.25" customHeight="1">
      <c r="A5" s="954" t="s">
        <v>0</v>
      </c>
      <c r="B5" s="766"/>
      <c r="C5" s="766"/>
      <c r="D5" s="766"/>
      <c r="E5" s="766"/>
      <c r="F5" s="766"/>
      <c r="G5" s="766"/>
      <c r="H5" s="766"/>
      <c r="I5" s="766"/>
      <c r="J5" s="766"/>
      <c r="K5" s="766"/>
      <c r="L5" s="766"/>
      <c r="M5" s="767"/>
      <c r="N5" s="160"/>
      <c r="O5" s="160"/>
      <c r="P5" s="160"/>
      <c r="Q5" s="160"/>
      <c r="R5" s="160"/>
      <c r="S5" s="160"/>
      <c r="T5" s="160"/>
      <c r="U5" s="160"/>
      <c r="V5" s="160"/>
      <c r="W5" s="160"/>
      <c r="X5" s="160"/>
      <c r="Y5" s="160"/>
      <c r="Z5" s="2"/>
    </row>
    <row r="6" spans="1:26" ht="24" customHeight="1">
      <c r="A6" s="780" t="s">
        <v>1</v>
      </c>
      <c r="B6" s="781"/>
      <c r="C6" s="781"/>
      <c r="D6" s="781"/>
      <c r="E6" s="781"/>
      <c r="F6" s="781"/>
      <c r="G6" s="781"/>
      <c r="H6" s="781"/>
      <c r="I6" s="781"/>
      <c r="J6" s="781"/>
      <c r="K6" s="781"/>
      <c r="L6" s="781"/>
      <c r="M6" s="782"/>
      <c r="N6" s="160"/>
      <c r="O6" s="160"/>
      <c r="P6" s="160"/>
      <c r="Q6" s="160"/>
      <c r="R6" s="160"/>
      <c r="S6" s="160"/>
      <c r="T6" s="160"/>
      <c r="U6" s="160"/>
      <c r="V6" s="160"/>
      <c r="W6" s="160"/>
      <c r="X6" s="160"/>
      <c r="Y6" s="160"/>
      <c r="Z6" s="2"/>
    </row>
    <row r="7" spans="1:26" ht="56.25" customHeight="1">
      <c r="A7" s="783" t="s">
        <v>2</v>
      </c>
      <c r="B7" s="784"/>
      <c r="C7" s="785"/>
      <c r="D7" s="786" t="s">
        <v>3</v>
      </c>
      <c r="E7" s="784"/>
      <c r="F7" s="784"/>
      <c r="G7" s="784"/>
      <c r="H7" s="784"/>
      <c r="I7" s="784"/>
      <c r="J7" s="784"/>
      <c r="K7" s="784"/>
      <c r="L7" s="784"/>
      <c r="M7" s="787"/>
      <c r="N7" s="160"/>
      <c r="O7" s="160"/>
      <c r="P7" s="160"/>
      <c r="Q7" s="160"/>
      <c r="R7" s="160"/>
      <c r="S7" s="160"/>
      <c r="T7" s="160"/>
      <c r="U7" s="160"/>
      <c r="V7" s="160"/>
      <c r="W7" s="160"/>
      <c r="X7" s="160"/>
      <c r="Y7" s="160"/>
      <c r="Z7" s="2"/>
    </row>
    <row r="8" spans="1:26" ht="34.5" customHeight="1">
      <c r="A8" s="788" t="s">
        <v>4</v>
      </c>
      <c r="B8" s="766"/>
      <c r="C8" s="789"/>
      <c r="D8" s="765" t="s">
        <v>5</v>
      </c>
      <c r="E8" s="766"/>
      <c r="F8" s="766"/>
      <c r="G8" s="766"/>
      <c r="H8" s="766"/>
      <c r="I8" s="766"/>
      <c r="J8" s="767"/>
      <c r="K8" s="3" t="s">
        <v>6</v>
      </c>
      <c r="L8" s="768" t="s">
        <v>208</v>
      </c>
      <c r="M8" s="767"/>
      <c r="N8" s="160"/>
      <c r="O8" s="160"/>
      <c r="P8" s="160"/>
      <c r="Q8" s="160"/>
      <c r="R8" s="160"/>
      <c r="S8" s="160"/>
      <c r="T8" s="160"/>
      <c r="U8" s="160"/>
      <c r="V8" s="160"/>
      <c r="W8" s="160"/>
      <c r="X8" s="160"/>
      <c r="Y8" s="160"/>
      <c r="Z8" s="2"/>
    </row>
    <row r="9" spans="1:26" ht="16.5" customHeight="1">
      <c r="A9" s="955"/>
      <c r="B9" s="791"/>
      <c r="C9" s="791"/>
      <c r="D9" s="791"/>
      <c r="E9" s="791"/>
      <c r="F9" s="791"/>
      <c r="G9" s="791"/>
      <c r="H9" s="791"/>
      <c r="I9" s="791"/>
      <c r="J9" s="791"/>
      <c r="K9" s="791"/>
      <c r="L9" s="791"/>
      <c r="M9" s="792"/>
      <c r="N9" s="160"/>
      <c r="O9" s="160"/>
      <c r="P9" s="160"/>
      <c r="Q9" s="160"/>
      <c r="R9" s="160"/>
      <c r="S9" s="160"/>
      <c r="T9" s="160"/>
      <c r="U9" s="160"/>
      <c r="V9" s="160"/>
      <c r="W9" s="160"/>
      <c r="X9" s="160"/>
      <c r="Y9" s="160"/>
      <c r="Z9" s="2"/>
    </row>
    <row r="10" spans="1:26" ht="25.5" customHeight="1">
      <c r="A10" s="793" t="s">
        <v>8</v>
      </c>
      <c r="B10" s="794"/>
      <c r="C10" s="794"/>
      <c r="D10" s="794"/>
      <c r="E10" s="794"/>
      <c r="F10" s="794"/>
      <c r="G10" s="794"/>
      <c r="H10" s="794"/>
      <c r="I10" s="794"/>
      <c r="J10" s="794"/>
      <c r="K10" s="794"/>
      <c r="L10" s="794"/>
      <c r="M10" s="795"/>
      <c r="N10" s="160"/>
      <c r="O10" s="160"/>
      <c r="P10" s="160"/>
      <c r="Q10" s="160"/>
      <c r="R10" s="796" t="s">
        <v>9</v>
      </c>
      <c r="S10" s="777"/>
      <c r="T10" s="777"/>
      <c r="U10" s="777"/>
      <c r="V10" s="777"/>
      <c r="W10" s="777"/>
      <c r="X10" s="777"/>
      <c r="Y10" s="797"/>
      <c r="Z10" s="2"/>
    </row>
    <row r="11" spans="1:26" ht="27" customHeight="1">
      <c r="A11" s="783" t="s">
        <v>10</v>
      </c>
      <c r="B11" s="784"/>
      <c r="C11" s="785"/>
      <c r="D11" s="798" t="s">
        <v>559</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row>
    <row r="12" spans="1:26" ht="24.75" customHeight="1">
      <c r="A12" s="803" t="s">
        <v>16</v>
      </c>
      <c r="B12" s="777"/>
      <c r="C12" s="797"/>
      <c r="D12" s="804" t="s">
        <v>17</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row>
    <row r="13" spans="1:26" ht="64.5" customHeight="1">
      <c r="A13" s="803" t="s">
        <v>24</v>
      </c>
      <c r="B13" s="777"/>
      <c r="C13" s="797"/>
      <c r="D13" s="805" t="s">
        <v>21</v>
      </c>
      <c r="E13" s="777"/>
      <c r="F13" s="777"/>
      <c r="G13" s="777"/>
      <c r="H13" s="777"/>
      <c r="I13" s="777"/>
      <c r="J13" s="797"/>
      <c r="K13" s="11" t="s">
        <v>25</v>
      </c>
      <c r="L13" s="806" t="s">
        <v>560</v>
      </c>
      <c r="M13" s="778"/>
      <c r="N13" s="4"/>
      <c r="O13" s="4"/>
      <c r="P13" s="4"/>
      <c r="Q13" s="4"/>
      <c r="R13" s="143" t="s">
        <v>27</v>
      </c>
      <c r="S13" s="13"/>
      <c r="T13" s="14" t="s">
        <v>28</v>
      </c>
      <c r="U13" s="15"/>
      <c r="V13" s="16"/>
      <c r="W13" s="16"/>
      <c r="X13" s="16"/>
      <c r="Y13" s="143" t="s">
        <v>29</v>
      </c>
      <c r="Z13" s="4"/>
    </row>
    <row r="14" spans="1:26" ht="34.5" customHeight="1">
      <c r="A14" s="803" t="s">
        <v>30</v>
      </c>
      <c r="B14" s="777"/>
      <c r="C14" s="797"/>
      <c r="D14" s="812" t="s">
        <v>108</v>
      </c>
      <c r="E14" s="777"/>
      <c r="F14" s="797"/>
      <c r="G14" s="874" t="s">
        <v>109</v>
      </c>
      <c r="H14" s="777"/>
      <c r="I14" s="777"/>
      <c r="J14" s="797"/>
      <c r="K14" s="63" t="s">
        <v>110</v>
      </c>
      <c r="L14" s="873" t="s">
        <v>111</v>
      </c>
      <c r="M14" s="778"/>
      <c r="N14" s="4"/>
      <c r="O14" s="4"/>
      <c r="P14" s="4"/>
      <c r="Q14" s="4"/>
      <c r="R14" s="145" t="s">
        <v>32</v>
      </c>
      <c r="S14" s="16"/>
      <c r="T14" s="18"/>
      <c r="U14" s="19" t="s">
        <v>28</v>
      </c>
      <c r="V14" s="16"/>
      <c r="W14" s="16"/>
      <c r="X14" s="16"/>
      <c r="Y14" s="145" t="s">
        <v>29</v>
      </c>
      <c r="Z14" s="4"/>
    </row>
    <row r="15" spans="1:26" ht="24.75" customHeight="1">
      <c r="A15" s="959" t="s">
        <v>33</v>
      </c>
      <c r="B15" s="809"/>
      <c r="C15" s="810"/>
      <c r="D15" s="828" t="s">
        <v>561</v>
      </c>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row>
    <row r="16" spans="1:26" ht="36.75" customHeight="1">
      <c r="A16" s="773"/>
      <c r="B16" s="774"/>
      <c r="C16" s="811"/>
      <c r="D16" s="868" t="s">
        <v>562</v>
      </c>
      <c r="E16" s="777"/>
      <c r="F16" s="797"/>
      <c r="G16" s="871" t="s">
        <v>36</v>
      </c>
      <c r="H16" s="777"/>
      <c r="I16" s="777"/>
      <c r="J16" s="797"/>
      <c r="K16" s="64" t="s">
        <v>37</v>
      </c>
      <c r="L16" s="967" t="s">
        <v>38</v>
      </c>
      <c r="M16" s="778"/>
      <c r="N16" s="4"/>
      <c r="O16" s="4"/>
      <c r="P16" s="4"/>
      <c r="Q16" s="4"/>
      <c r="R16" s="145" t="s">
        <v>39</v>
      </c>
      <c r="S16" s="16"/>
      <c r="T16" s="16"/>
      <c r="U16" s="16"/>
      <c r="V16" s="19" t="s">
        <v>28</v>
      </c>
      <c r="W16" s="19" t="s">
        <v>28</v>
      </c>
      <c r="X16" s="19" t="s">
        <v>28</v>
      </c>
      <c r="Y16" s="145" t="s">
        <v>39</v>
      </c>
      <c r="Z16" s="4"/>
    </row>
    <row r="17" spans="1:26" ht="39.75" customHeight="1">
      <c r="A17" s="959" t="s">
        <v>40</v>
      </c>
      <c r="B17" s="809"/>
      <c r="C17" s="810"/>
      <c r="D17" s="951" t="s">
        <v>563</v>
      </c>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row>
    <row r="18" spans="1:26" ht="20.25" customHeight="1">
      <c r="A18" s="772"/>
      <c r="B18" s="770"/>
      <c r="C18" s="814"/>
      <c r="D18" s="147" t="s">
        <v>114</v>
      </c>
      <c r="E18" s="320">
        <v>2023</v>
      </c>
      <c r="F18" s="320">
        <v>2024</v>
      </c>
      <c r="G18" s="320">
        <v>2025</v>
      </c>
      <c r="H18" s="320">
        <v>2026</v>
      </c>
      <c r="I18" s="1210" t="s">
        <v>564</v>
      </c>
      <c r="J18" s="809"/>
      <c r="K18" s="809"/>
      <c r="L18" s="809"/>
      <c r="M18" s="820"/>
      <c r="N18" s="4"/>
      <c r="O18" s="4"/>
      <c r="P18" s="4"/>
      <c r="Q18" s="2"/>
      <c r="R18" s="2"/>
      <c r="S18" s="2"/>
      <c r="T18" s="2"/>
      <c r="U18" s="2"/>
      <c r="V18" s="2"/>
      <c r="W18" s="2"/>
      <c r="X18" s="2"/>
      <c r="Y18" s="2"/>
      <c r="Z18" s="4"/>
    </row>
    <row r="19" spans="1:26" ht="20.25" customHeight="1">
      <c r="A19" s="772"/>
      <c r="B19" s="770"/>
      <c r="C19" s="814"/>
      <c r="D19" s="149" t="s">
        <v>45</v>
      </c>
      <c r="E19" s="335">
        <v>0.8</v>
      </c>
      <c r="F19" s="335">
        <f>9/10</f>
        <v>0.9</v>
      </c>
      <c r="G19" s="335"/>
      <c r="H19" s="335"/>
      <c r="I19" s="821"/>
      <c r="J19" s="770"/>
      <c r="K19" s="770"/>
      <c r="L19" s="770"/>
      <c r="M19" s="771"/>
      <c r="N19" s="160"/>
      <c r="O19" s="160"/>
      <c r="P19" s="160"/>
      <c r="Q19" s="160"/>
      <c r="R19" s="160"/>
      <c r="S19" s="160"/>
      <c r="T19" s="160"/>
      <c r="U19" s="160"/>
      <c r="V19" s="160"/>
      <c r="W19" s="160"/>
      <c r="X19" s="160"/>
      <c r="Y19" s="38"/>
      <c r="Z19" s="2"/>
    </row>
    <row r="20" spans="1:26" ht="18.75" customHeight="1">
      <c r="A20" s="772"/>
      <c r="B20" s="770"/>
      <c r="C20" s="814"/>
      <c r="D20" s="1194"/>
      <c r="E20" s="809"/>
      <c r="F20" s="809"/>
      <c r="G20" s="809"/>
      <c r="H20" s="866"/>
      <c r="I20" s="821"/>
      <c r="J20" s="770"/>
      <c r="K20" s="770"/>
      <c r="L20" s="770"/>
      <c r="M20" s="771"/>
      <c r="N20" s="160"/>
      <c r="O20" s="160"/>
      <c r="P20" s="160"/>
      <c r="Q20" s="160"/>
      <c r="R20" s="160"/>
      <c r="S20" s="160"/>
      <c r="T20" s="160"/>
      <c r="U20" s="160"/>
      <c r="V20" s="160"/>
      <c r="W20" s="160"/>
      <c r="X20" s="160"/>
      <c r="Y20" s="160"/>
      <c r="Z20" s="2"/>
    </row>
    <row r="21" spans="1:26" ht="12.75" customHeight="1">
      <c r="A21" s="772"/>
      <c r="B21" s="770"/>
      <c r="C21" s="814"/>
      <c r="D21" s="821"/>
      <c r="E21" s="770"/>
      <c r="F21" s="770"/>
      <c r="G21" s="770"/>
      <c r="H21" s="903"/>
      <c r="I21" s="821"/>
      <c r="J21" s="770"/>
      <c r="K21" s="770"/>
      <c r="L21" s="770"/>
      <c r="M21" s="771"/>
      <c r="N21" s="160"/>
      <c r="O21" s="160"/>
      <c r="P21" s="160"/>
      <c r="Q21" s="160"/>
      <c r="R21" s="160"/>
      <c r="S21" s="160"/>
      <c r="T21" s="160"/>
      <c r="U21" s="160"/>
      <c r="V21" s="160"/>
      <c r="W21" s="160"/>
      <c r="X21" s="160"/>
      <c r="Y21" s="160"/>
      <c r="Z21" s="2"/>
    </row>
    <row r="22" spans="1:26" ht="13.5" customHeight="1">
      <c r="A22" s="815"/>
      <c r="B22" s="816"/>
      <c r="C22" s="817"/>
      <c r="D22" s="822"/>
      <c r="E22" s="816"/>
      <c r="F22" s="816"/>
      <c r="G22" s="816"/>
      <c r="H22" s="904"/>
      <c r="I22" s="822"/>
      <c r="J22" s="816"/>
      <c r="K22" s="816"/>
      <c r="L22" s="816"/>
      <c r="M22" s="823"/>
      <c r="N22" s="160"/>
      <c r="O22" s="160"/>
      <c r="P22" s="160"/>
      <c r="Q22" s="160"/>
      <c r="R22" s="160"/>
      <c r="S22" s="160"/>
      <c r="T22" s="160"/>
      <c r="U22" s="160"/>
      <c r="V22" s="160"/>
      <c r="W22" s="160"/>
      <c r="X22" s="160"/>
      <c r="Y22" s="160"/>
      <c r="Z22" s="2"/>
    </row>
    <row r="23" spans="1:26" ht="9" customHeight="1">
      <c r="A23" s="953"/>
      <c r="B23" s="794"/>
      <c r="C23" s="794"/>
      <c r="D23" s="794"/>
      <c r="E23" s="794"/>
      <c r="F23" s="794"/>
      <c r="G23" s="794"/>
      <c r="H23" s="794"/>
      <c r="I23" s="794"/>
      <c r="J23" s="794"/>
      <c r="K23" s="794"/>
      <c r="L23" s="794"/>
      <c r="M23" s="795"/>
      <c r="N23" s="160"/>
      <c r="O23" s="160"/>
      <c r="P23" s="160"/>
      <c r="Q23" s="160"/>
      <c r="R23" s="160"/>
      <c r="S23" s="160"/>
      <c r="T23" s="160"/>
      <c r="U23" s="160"/>
      <c r="V23" s="160"/>
      <c r="W23" s="160"/>
      <c r="X23" s="160"/>
      <c r="Y23" s="160"/>
      <c r="Z23" s="2"/>
    </row>
    <row r="24" spans="1:26" ht="36" customHeight="1">
      <c r="A24" s="793" t="s">
        <v>46</v>
      </c>
      <c r="B24" s="794"/>
      <c r="C24" s="794"/>
      <c r="D24" s="794"/>
      <c r="E24" s="794"/>
      <c r="F24" s="794"/>
      <c r="G24" s="794"/>
      <c r="H24" s="794"/>
      <c r="I24" s="794"/>
      <c r="J24" s="794"/>
      <c r="K24" s="794"/>
      <c r="L24" s="794"/>
      <c r="M24" s="795"/>
      <c r="N24" s="160"/>
      <c r="O24" s="160"/>
      <c r="P24" s="160"/>
      <c r="Q24" s="160"/>
      <c r="R24" s="160"/>
      <c r="S24" s="160"/>
      <c r="T24" s="160"/>
      <c r="U24" s="160"/>
      <c r="V24" s="160"/>
      <c r="W24" s="160"/>
      <c r="X24" s="160"/>
      <c r="Y24" s="160"/>
      <c r="Z24" s="2"/>
    </row>
    <row r="25" spans="1:26" ht="33" customHeight="1">
      <c r="A25" s="872" t="s">
        <v>565</v>
      </c>
      <c r="B25" s="784"/>
      <c r="C25" s="784"/>
      <c r="D25" s="784"/>
      <c r="E25" s="784"/>
      <c r="F25" s="784"/>
      <c r="G25" s="784"/>
      <c r="H25" s="784"/>
      <c r="I25" s="784"/>
      <c r="J25" s="784"/>
      <c r="K25" s="784"/>
      <c r="L25" s="784"/>
      <c r="M25" s="787"/>
      <c r="N25" s="160"/>
      <c r="O25" s="160"/>
      <c r="P25" s="160"/>
      <c r="Q25" s="160"/>
      <c r="R25" s="160"/>
      <c r="S25" s="160"/>
      <c r="T25" s="160"/>
      <c r="U25" s="160"/>
      <c r="V25" s="160"/>
      <c r="W25" s="160"/>
      <c r="X25" s="160"/>
      <c r="Y25" s="160"/>
      <c r="Z25" s="2"/>
    </row>
    <row r="26" spans="1:26" ht="82.5" customHeight="1">
      <c r="A26" s="803" t="s">
        <v>48</v>
      </c>
      <c r="B26" s="777"/>
      <c r="C26" s="797"/>
      <c r="D26" s="889" t="s">
        <v>566</v>
      </c>
      <c r="E26" s="777"/>
      <c r="F26" s="777"/>
      <c r="G26" s="777"/>
      <c r="H26" s="777"/>
      <c r="I26" s="777"/>
      <c r="J26" s="777"/>
      <c r="K26" s="777"/>
      <c r="L26" s="777"/>
      <c r="M26" s="778"/>
      <c r="N26" s="160"/>
      <c r="O26" s="160"/>
      <c r="P26" s="160"/>
      <c r="Q26" s="160"/>
      <c r="R26" s="160"/>
      <c r="S26" s="160"/>
      <c r="T26" s="160"/>
      <c r="U26" s="160"/>
      <c r="V26" s="160"/>
      <c r="W26" s="160"/>
      <c r="X26" s="160"/>
      <c r="Y26" s="160"/>
      <c r="Z26" s="2"/>
    </row>
    <row r="27" spans="1:26" ht="48" customHeight="1">
      <c r="A27" s="803" t="s">
        <v>50</v>
      </c>
      <c r="B27" s="777"/>
      <c r="C27" s="797"/>
      <c r="D27" s="824" t="s">
        <v>118</v>
      </c>
      <c r="E27" s="809"/>
      <c r="F27" s="809"/>
      <c r="G27" s="809"/>
      <c r="H27" s="809"/>
      <c r="I27" s="809"/>
      <c r="J27" s="810"/>
      <c r="K27" s="32" t="s">
        <v>52</v>
      </c>
      <c r="L27" s="824" t="s">
        <v>118</v>
      </c>
      <c r="M27" s="820"/>
      <c r="N27" s="4"/>
      <c r="O27" s="4"/>
      <c r="P27" s="4"/>
      <c r="Q27" s="4"/>
      <c r="R27" s="4"/>
      <c r="S27" s="4"/>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row>
    <row r="29" spans="1:26" ht="33.75" customHeight="1">
      <c r="A29" s="815"/>
      <c r="B29" s="816"/>
      <c r="C29" s="817"/>
      <c r="D29" s="1175" t="s">
        <v>510</v>
      </c>
      <c r="E29" s="766"/>
      <c r="F29" s="789"/>
      <c r="G29" s="1176" t="s">
        <v>567</v>
      </c>
      <c r="H29" s="766"/>
      <c r="I29" s="766"/>
      <c r="J29" s="766"/>
      <c r="K29" s="789"/>
      <c r="L29" s="1177" t="s">
        <v>568</v>
      </c>
      <c r="M29" s="767"/>
      <c r="N29" s="160"/>
      <c r="O29" s="160"/>
      <c r="P29" s="160"/>
      <c r="Q29" s="160"/>
      <c r="R29" s="160"/>
      <c r="S29" s="160"/>
      <c r="T29" s="160"/>
      <c r="U29" s="160"/>
      <c r="V29" s="160"/>
      <c r="W29" s="160"/>
      <c r="X29" s="160"/>
      <c r="Y29" s="160"/>
      <c r="Z29" s="2"/>
    </row>
    <row r="30" spans="1:26" ht="15" customHeight="1">
      <c r="A30" s="1"/>
      <c r="B30" s="4"/>
      <c r="C30" s="4"/>
      <c r="D30" s="4"/>
      <c r="E30" s="4"/>
      <c r="F30" s="4"/>
      <c r="G30" s="4"/>
      <c r="H30" s="4"/>
      <c r="I30" s="4"/>
      <c r="J30" s="4"/>
      <c r="K30" s="4"/>
      <c r="L30" s="4"/>
      <c r="M30" s="33"/>
      <c r="N30" s="160"/>
      <c r="O30" s="160"/>
      <c r="P30" s="160"/>
      <c r="Q30" s="160"/>
      <c r="R30" s="160"/>
      <c r="S30" s="160"/>
      <c r="T30" s="160"/>
      <c r="U30" s="160"/>
      <c r="V30" s="160"/>
      <c r="W30" s="160"/>
      <c r="X30" s="160"/>
      <c r="Y30" s="160"/>
      <c r="Z30" s="2"/>
    </row>
    <row r="31" spans="1:26"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row>
    <row r="32" spans="1:26" ht="22.5" customHeight="1">
      <c r="A32" s="803" t="s">
        <v>61</v>
      </c>
      <c r="B32" s="777"/>
      <c r="C32" s="777"/>
      <c r="D32" s="777"/>
      <c r="E32" s="777"/>
      <c r="F32" s="797"/>
      <c r="G32" s="826" t="s">
        <v>62</v>
      </c>
      <c r="H32" s="809"/>
      <c r="I32" s="809"/>
      <c r="J32" s="809"/>
      <c r="K32" s="809"/>
      <c r="L32" s="809"/>
      <c r="M32" s="820"/>
      <c r="N32" s="160"/>
      <c r="O32" s="160"/>
      <c r="P32" s="160"/>
      <c r="Q32" s="160"/>
      <c r="R32" s="160"/>
      <c r="S32" s="160"/>
      <c r="T32" s="160"/>
      <c r="U32" s="160"/>
      <c r="V32" s="160"/>
      <c r="W32" s="160"/>
      <c r="X32" s="160"/>
      <c r="Y32" s="160"/>
      <c r="Z32" s="2"/>
    </row>
    <row r="33" spans="1:26" ht="30" customHeight="1">
      <c r="A33" s="68" t="s">
        <v>121</v>
      </c>
      <c r="B33" s="151" t="s">
        <v>122</v>
      </c>
      <c r="C33" s="70" t="s">
        <v>65</v>
      </c>
      <c r="D33" s="70" t="s">
        <v>66</v>
      </c>
      <c r="E33" s="70" t="s">
        <v>67</v>
      </c>
      <c r="F33" s="71" t="s">
        <v>68</v>
      </c>
      <c r="G33" s="827"/>
      <c r="H33" s="774"/>
      <c r="I33" s="774"/>
      <c r="J33" s="774"/>
      <c r="K33" s="774"/>
      <c r="L33" s="774"/>
      <c r="M33" s="775"/>
      <c r="N33" s="38"/>
      <c r="O33" s="38"/>
      <c r="P33" s="38"/>
      <c r="Q33" s="38"/>
      <c r="R33" s="38"/>
      <c r="S33" s="38"/>
      <c r="T33" s="38"/>
      <c r="U33" s="38"/>
      <c r="V33" s="38"/>
      <c r="W33" s="38"/>
      <c r="X33" s="38"/>
      <c r="Y33" s="38"/>
      <c r="Z33" s="38"/>
    </row>
    <row r="34" spans="1:26" ht="100.5" customHeight="1">
      <c r="A34" s="165" t="s">
        <v>569</v>
      </c>
      <c r="B34" s="72">
        <v>1</v>
      </c>
      <c r="C34" s="337">
        <v>9</v>
      </c>
      <c r="D34" s="337">
        <v>10</v>
      </c>
      <c r="E34" s="49"/>
      <c r="F34" s="443">
        <f t="shared" ref="F34:F36" si="0">C34/D34</f>
        <v>0.9</v>
      </c>
      <c r="G34" s="963"/>
      <c r="H34" s="809"/>
      <c r="I34" s="809"/>
      <c r="J34" s="809"/>
      <c r="K34" s="809"/>
      <c r="L34" s="809"/>
      <c r="M34" s="820"/>
      <c r="N34" s="160"/>
      <c r="O34" s="160"/>
      <c r="P34" s="160"/>
      <c r="Q34" s="160"/>
      <c r="R34" s="160"/>
      <c r="S34" s="160"/>
      <c r="T34" s="160"/>
      <c r="U34" s="160"/>
      <c r="V34" s="160"/>
      <c r="W34" s="160"/>
      <c r="X34" s="160"/>
      <c r="Y34" s="160"/>
      <c r="Z34" s="160"/>
    </row>
    <row r="35" spans="1:26" ht="100.5" customHeight="1">
      <c r="A35" s="165" t="s">
        <v>570</v>
      </c>
      <c r="B35" s="72">
        <v>1</v>
      </c>
      <c r="C35" s="444"/>
      <c r="D35" s="444"/>
      <c r="E35" s="49"/>
      <c r="F35" s="443" t="e">
        <f t="shared" si="0"/>
        <v>#DIV/0!</v>
      </c>
      <c r="G35" s="770"/>
      <c r="H35" s="770"/>
      <c r="I35" s="770"/>
      <c r="J35" s="770"/>
      <c r="K35" s="770"/>
      <c r="L35" s="770"/>
      <c r="M35" s="771"/>
      <c r="N35" s="160"/>
      <c r="O35" s="160"/>
      <c r="P35" s="160"/>
      <c r="Q35" s="160"/>
      <c r="R35" s="160"/>
      <c r="S35" s="160"/>
      <c r="T35" s="160"/>
      <c r="U35" s="160"/>
      <c r="V35" s="160"/>
      <c r="W35" s="160"/>
      <c r="X35" s="160"/>
      <c r="Y35" s="160"/>
      <c r="Z35" s="160"/>
    </row>
    <row r="36" spans="1:26" ht="100.5" customHeight="1">
      <c r="A36" s="45" t="s">
        <v>73</v>
      </c>
      <c r="B36" s="445">
        <v>100</v>
      </c>
      <c r="C36" s="339">
        <f t="shared" ref="C36:D36" si="1">SUM(C34:C35)</f>
        <v>9</v>
      </c>
      <c r="D36" s="339">
        <f t="shared" si="1"/>
        <v>10</v>
      </c>
      <c r="E36" s="339"/>
      <c r="F36" s="443">
        <f t="shared" si="0"/>
        <v>0.9</v>
      </c>
      <c r="G36" s="770"/>
      <c r="H36" s="770"/>
      <c r="I36" s="770"/>
      <c r="J36" s="770"/>
      <c r="K36" s="770"/>
      <c r="L36" s="770"/>
      <c r="M36" s="771"/>
      <c r="N36" s="856"/>
      <c r="O36" s="809"/>
      <c r="P36" s="809"/>
      <c r="Q36" s="809"/>
      <c r="R36" s="809"/>
      <c r="S36" s="809"/>
      <c r="T36" s="809"/>
      <c r="U36" s="809"/>
      <c r="V36" s="809"/>
      <c r="W36" s="809"/>
      <c r="X36" s="809"/>
      <c r="Y36" s="809"/>
      <c r="Z36" s="820"/>
    </row>
    <row r="37" spans="1:26" ht="9" customHeight="1">
      <c r="A37" s="51"/>
      <c r="B37" s="160"/>
      <c r="C37" s="160"/>
      <c r="D37" s="160"/>
      <c r="E37" s="160"/>
      <c r="F37" s="160"/>
      <c r="G37" s="774"/>
      <c r="H37" s="774"/>
      <c r="I37" s="774"/>
      <c r="J37" s="774"/>
      <c r="K37" s="774"/>
      <c r="L37" s="774"/>
      <c r="M37" s="775"/>
      <c r="N37" s="160"/>
      <c r="O37" s="160"/>
      <c r="P37" s="160"/>
      <c r="Q37" s="160"/>
      <c r="R37" s="160"/>
      <c r="S37" s="160"/>
      <c r="T37" s="160"/>
      <c r="U37" s="160"/>
      <c r="V37" s="160"/>
      <c r="W37" s="160"/>
      <c r="X37" s="160"/>
      <c r="Y37" s="160"/>
      <c r="Z37" s="160"/>
    </row>
    <row r="38" spans="1:26" ht="36" customHeight="1">
      <c r="A38" s="803" t="s">
        <v>74</v>
      </c>
      <c r="B38" s="777"/>
      <c r="C38" s="777"/>
      <c r="D38" s="777"/>
      <c r="E38" s="777"/>
      <c r="F38" s="777"/>
      <c r="G38" s="777"/>
      <c r="H38" s="777"/>
      <c r="I38" s="777"/>
      <c r="J38" s="777"/>
      <c r="K38" s="777"/>
      <c r="L38" s="777"/>
      <c r="M38" s="778"/>
      <c r="N38" s="160"/>
      <c r="O38" s="160"/>
      <c r="P38" s="160"/>
      <c r="Q38" s="160"/>
      <c r="R38" s="160"/>
      <c r="S38" s="160"/>
      <c r="T38" s="160"/>
      <c r="U38" s="160"/>
      <c r="V38" s="160"/>
      <c r="W38" s="160"/>
      <c r="X38" s="160"/>
      <c r="Y38" s="160"/>
      <c r="Z38" s="160"/>
    </row>
    <row r="39" spans="1:26" ht="254.25" customHeight="1">
      <c r="A39" s="856" t="s">
        <v>571</v>
      </c>
      <c r="B39" s="809"/>
      <c r="C39" s="809"/>
      <c r="D39" s="809"/>
      <c r="E39" s="809"/>
      <c r="F39" s="809"/>
      <c r="G39" s="809"/>
      <c r="H39" s="809"/>
      <c r="I39" s="809"/>
      <c r="J39" s="809"/>
      <c r="K39" s="809"/>
      <c r="L39" s="809"/>
      <c r="M39" s="820"/>
      <c r="N39" s="160"/>
      <c r="O39" s="160"/>
      <c r="P39" s="2"/>
      <c r="Q39" s="160"/>
      <c r="R39" s="160"/>
      <c r="S39" s="160"/>
      <c r="T39" s="160"/>
      <c r="U39" s="160"/>
      <c r="V39" s="160"/>
      <c r="W39" s="160"/>
      <c r="X39" s="160"/>
      <c r="Y39" s="160"/>
      <c r="Z39" s="160"/>
    </row>
    <row r="40" spans="1:26" ht="57.75" customHeight="1">
      <c r="A40" s="864" t="s">
        <v>76</v>
      </c>
      <c r="B40" s="809"/>
      <c r="C40" s="810"/>
      <c r="D40" s="890" t="s">
        <v>77</v>
      </c>
      <c r="E40" s="809"/>
      <c r="F40" s="810"/>
      <c r="G40" s="853" t="s">
        <v>78</v>
      </c>
      <c r="H40" s="809"/>
      <c r="I40" s="809"/>
      <c r="J40" s="810"/>
      <c r="K40" s="857" t="s">
        <v>79</v>
      </c>
      <c r="L40" s="1178" t="s">
        <v>101</v>
      </c>
      <c r="M40" s="820"/>
      <c r="N40" s="53"/>
      <c r="O40" s="54"/>
      <c r="P40" s="54"/>
      <c r="Q40" s="54"/>
      <c r="R40" s="54"/>
      <c r="S40" s="54"/>
      <c r="T40" s="54"/>
      <c r="U40" s="54"/>
      <c r="V40" s="54"/>
      <c r="W40" s="54"/>
      <c r="X40" s="54"/>
      <c r="Y40" s="54"/>
      <c r="Z40" s="54"/>
    </row>
    <row r="41" spans="1:26" ht="31.5" customHeight="1">
      <c r="A41" s="773"/>
      <c r="B41" s="774"/>
      <c r="C41" s="811"/>
      <c r="D41" s="836"/>
      <c r="E41" s="774"/>
      <c r="F41" s="811"/>
      <c r="G41" s="836"/>
      <c r="H41" s="774"/>
      <c r="I41" s="774"/>
      <c r="J41" s="811"/>
      <c r="K41" s="858"/>
      <c r="L41" s="836"/>
      <c r="M41" s="775"/>
      <c r="N41" s="53"/>
      <c r="O41" s="54"/>
      <c r="P41" s="54"/>
      <c r="Q41" s="54"/>
      <c r="R41" s="54"/>
      <c r="S41" s="54"/>
      <c r="T41" s="54"/>
      <c r="U41" s="54"/>
      <c r="V41" s="54"/>
      <c r="W41" s="54"/>
      <c r="X41" s="54"/>
      <c r="Y41" s="54"/>
      <c r="Z41" s="54"/>
    </row>
    <row r="42" spans="1:26" ht="57" customHeight="1">
      <c r="A42" s="892" t="s">
        <v>81</v>
      </c>
      <c r="B42" s="777"/>
      <c r="C42" s="802"/>
      <c r="D42" s="1272" t="s">
        <v>572</v>
      </c>
      <c r="E42" s="777"/>
      <c r="F42" s="777"/>
      <c r="G42" s="777"/>
      <c r="H42" s="777"/>
      <c r="I42" s="777"/>
      <c r="J42" s="797"/>
      <c r="K42" s="326" t="s">
        <v>83</v>
      </c>
      <c r="L42" s="805" t="s">
        <v>573</v>
      </c>
      <c r="M42" s="778"/>
      <c r="N42" s="53"/>
      <c r="O42" s="54"/>
      <c r="P42" s="54"/>
      <c r="Q42" s="54"/>
      <c r="R42" s="54"/>
      <c r="S42" s="54"/>
      <c r="T42" s="54"/>
      <c r="U42" s="54"/>
      <c r="V42" s="54"/>
      <c r="W42" s="54"/>
      <c r="X42" s="54"/>
      <c r="Y42" s="54"/>
      <c r="Z42" s="54"/>
    </row>
    <row r="43" spans="1:26" ht="57.75" customHeight="1">
      <c r="A43" s="876" t="s">
        <v>85</v>
      </c>
      <c r="B43" s="766"/>
      <c r="C43" s="877"/>
      <c r="D43" s="768" t="s">
        <v>297</v>
      </c>
      <c r="E43" s="766"/>
      <c r="F43" s="766"/>
      <c r="G43" s="766"/>
      <c r="H43" s="766"/>
      <c r="I43" s="766"/>
      <c r="J43" s="789"/>
      <c r="K43" s="327" t="s">
        <v>86</v>
      </c>
      <c r="L43" s="1167">
        <v>45917</v>
      </c>
      <c r="M43" s="767"/>
      <c r="N43" s="4"/>
      <c r="O43" s="4"/>
      <c r="P43" s="4"/>
      <c r="Q43" s="4"/>
      <c r="R43" s="4"/>
      <c r="S43" s="4"/>
      <c r="T43" s="4"/>
      <c r="U43" s="4"/>
      <c r="V43" s="4"/>
      <c r="W43" s="4"/>
      <c r="X43" s="4"/>
      <c r="Y43" s="4"/>
      <c r="Z43" s="4"/>
    </row>
    <row r="44" spans="1:26" ht="35.25" customHeight="1">
      <c r="A44" s="779" t="s">
        <v>191</v>
      </c>
      <c r="B44" s="766"/>
      <c r="C44" s="766"/>
      <c r="D44" s="766"/>
      <c r="E44" s="766"/>
      <c r="F44" s="766"/>
      <c r="G44" s="766"/>
      <c r="H44" s="766"/>
      <c r="I44" s="766"/>
      <c r="J44" s="766"/>
      <c r="K44" s="766"/>
      <c r="L44" s="766"/>
      <c r="M44" s="767"/>
      <c r="N44" s="4"/>
      <c r="O44" s="4"/>
      <c r="P44" s="4"/>
      <c r="Q44" s="4"/>
      <c r="R44" s="4"/>
      <c r="S44" s="4"/>
      <c r="T44" s="4"/>
      <c r="U44" s="4"/>
      <c r="V44" s="4"/>
      <c r="W44" s="4"/>
      <c r="X44" s="4"/>
      <c r="Y44" s="4"/>
      <c r="Z44" s="4"/>
    </row>
    <row r="45" spans="1:26" ht="30.75" customHeight="1">
      <c r="A45" s="863" t="s">
        <v>88</v>
      </c>
      <c r="B45" s="777"/>
      <c r="C45" s="777"/>
      <c r="D45" s="777"/>
      <c r="E45" s="777"/>
      <c r="F45" s="777"/>
      <c r="G45" s="777"/>
      <c r="H45" s="777"/>
      <c r="I45" s="777"/>
      <c r="J45" s="777"/>
      <c r="K45" s="777"/>
      <c r="L45" s="777"/>
      <c r="M45" s="778"/>
      <c r="N45" s="160"/>
      <c r="O45" s="160"/>
      <c r="P45" s="160"/>
      <c r="Q45" s="160"/>
      <c r="R45" s="160"/>
      <c r="S45" s="160"/>
      <c r="T45" s="160"/>
      <c r="U45" s="160"/>
      <c r="V45" s="160"/>
      <c r="W45" s="160"/>
      <c r="X45" s="160"/>
      <c r="Y45" s="160"/>
      <c r="Z45" s="160"/>
    </row>
    <row r="46" spans="1:26" ht="15.75" customHeight="1">
      <c r="A46" s="860" t="s">
        <v>89</v>
      </c>
      <c r="B46" s="777"/>
      <c r="C46" s="797"/>
      <c r="D46" s="861" t="s">
        <v>90</v>
      </c>
      <c r="E46" s="777"/>
      <c r="F46" s="797"/>
      <c r="G46" s="861" t="s">
        <v>91</v>
      </c>
      <c r="H46" s="777"/>
      <c r="I46" s="777"/>
      <c r="J46" s="797"/>
      <c r="K46" s="57" t="s">
        <v>192</v>
      </c>
      <c r="L46" s="861" t="s">
        <v>91</v>
      </c>
      <c r="M46" s="778"/>
      <c r="N46" s="160"/>
      <c r="O46" s="160"/>
      <c r="P46" s="160"/>
      <c r="Q46" s="160"/>
      <c r="R46" s="160"/>
      <c r="S46" s="160"/>
      <c r="T46" s="160"/>
      <c r="U46" s="160"/>
      <c r="V46" s="160"/>
      <c r="W46" s="160"/>
      <c r="X46" s="160"/>
      <c r="Y46" s="160"/>
      <c r="Z46" s="160"/>
    </row>
    <row r="47" spans="1:26" ht="48" customHeight="1">
      <c r="A47" s="961" t="s">
        <v>93</v>
      </c>
      <c r="B47" s="777"/>
      <c r="C47" s="797"/>
      <c r="D47" s="829" t="s">
        <v>94</v>
      </c>
      <c r="E47" s="777"/>
      <c r="F47" s="797"/>
      <c r="G47" s="830" t="s">
        <v>540</v>
      </c>
      <c r="H47" s="777"/>
      <c r="I47" s="777"/>
      <c r="J47" s="797"/>
      <c r="K47" s="58"/>
      <c r="L47" s="828"/>
      <c r="M47" s="778"/>
      <c r="N47" s="160"/>
      <c r="O47" s="160"/>
      <c r="P47" s="160"/>
      <c r="Q47" s="160"/>
      <c r="R47" s="160"/>
      <c r="S47" s="160"/>
      <c r="T47" s="160"/>
      <c r="U47" s="160"/>
      <c r="V47" s="160"/>
      <c r="W47" s="160"/>
      <c r="X47" s="160"/>
      <c r="Y47" s="160"/>
      <c r="Z47" s="160"/>
    </row>
    <row r="48" spans="1:26" ht="78" customHeight="1">
      <c r="A48" s="961" t="s">
        <v>96</v>
      </c>
      <c r="B48" s="777"/>
      <c r="C48" s="797"/>
      <c r="D48" s="829" t="s">
        <v>94</v>
      </c>
      <c r="E48" s="777"/>
      <c r="F48" s="797"/>
      <c r="G48" s="831" t="s">
        <v>97</v>
      </c>
      <c r="H48" s="777"/>
      <c r="I48" s="777"/>
      <c r="J48" s="797"/>
      <c r="K48" s="59"/>
      <c r="L48" s="828"/>
      <c r="M48" s="778"/>
      <c r="N48" s="160"/>
      <c r="O48" s="160"/>
      <c r="P48" s="160"/>
      <c r="Q48" s="160"/>
      <c r="R48" s="160"/>
      <c r="S48" s="160"/>
      <c r="T48" s="160"/>
      <c r="U48" s="160"/>
      <c r="V48" s="160"/>
      <c r="W48" s="160"/>
      <c r="X48" s="160"/>
      <c r="Y48" s="160"/>
      <c r="Z48" s="160"/>
    </row>
    <row r="49" spans="1:26" ht="49.5" customHeight="1">
      <c r="A49" s="961" t="s">
        <v>98</v>
      </c>
      <c r="B49" s="777"/>
      <c r="C49" s="797"/>
      <c r="D49" s="829" t="s">
        <v>94</v>
      </c>
      <c r="E49" s="777"/>
      <c r="F49" s="797"/>
      <c r="G49" s="831" t="s">
        <v>99</v>
      </c>
      <c r="H49" s="777"/>
      <c r="I49" s="777"/>
      <c r="J49" s="797"/>
      <c r="K49" s="58"/>
      <c r="L49" s="828"/>
      <c r="M49" s="778"/>
      <c r="N49" s="2"/>
      <c r="O49" s="2"/>
      <c r="P49" s="2"/>
      <c r="Q49" s="2"/>
      <c r="R49" s="2"/>
      <c r="S49" s="2"/>
      <c r="T49" s="2"/>
      <c r="U49" s="2"/>
      <c r="V49" s="2"/>
      <c r="W49" s="2"/>
      <c r="X49" s="2"/>
      <c r="Y49" s="2"/>
      <c r="Z49" s="2"/>
    </row>
    <row r="50" spans="1:26" ht="48" customHeight="1">
      <c r="A50" s="961" t="s">
        <v>100</v>
      </c>
      <c r="B50" s="777"/>
      <c r="C50" s="797"/>
      <c r="D50" s="829" t="s">
        <v>101</v>
      </c>
      <c r="E50" s="777"/>
      <c r="F50" s="797"/>
      <c r="G50" s="832" t="s">
        <v>102</v>
      </c>
      <c r="H50" s="777"/>
      <c r="I50" s="777"/>
      <c r="J50" s="797"/>
      <c r="K50" s="58"/>
      <c r="L50" s="828"/>
      <c r="M50" s="778"/>
      <c r="N50" s="2"/>
      <c r="O50" s="2"/>
      <c r="P50" s="2"/>
      <c r="Q50" s="2"/>
      <c r="R50" s="2"/>
      <c r="S50" s="2"/>
      <c r="T50" s="2"/>
      <c r="U50" s="2"/>
      <c r="V50" s="2"/>
      <c r="W50" s="2"/>
      <c r="X50" s="2"/>
      <c r="Y50" s="2"/>
      <c r="Z50" s="2"/>
    </row>
    <row r="51" spans="1:26" ht="22.5" customHeight="1">
      <c r="A51" s="879" t="s">
        <v>103</v>
      </c>
      <c r="B51" s="809"/>
      <c r="C51" s="810"/>
      <c r="D51" s="883" t="s">
        <v>77</v>
      </c>
      <c r="E51" s="809"/>
      <c r="F51" s="809"/>
      <c r="G51" s="809"/>
      <c r="H51" s="809"/>
      <c r="I51" s="809"/>
      <c r="J51" s="810"/>
      <c r="K51" s="887"/>
      <c r="L51" s="888"/>
      <c r="M51" s="820"/>
      <c r="N51" s="2"/>
      <c r="O51" s="2"/>
      <c r="P51" s="2"/>
      <c r="Q51" s="2"/>
      <c r="R51" s="2"/>
      <c r="S51" s="2"/>
      <c r="T51" s="2"/>
      <c r="U51" s="2"/>
      <c r="V51" s="2"/>
      <c r="W51" s="2"/>
      <c r="X51" s="2"/>
      <c r="Y51" s="2"/>
      <c r="Z51" s="2"/>
    </row>
    <row r="52" spans="1:26" ht="6.75" customHeight="1">
      <c r="A52" s="821"/>
      <c r="B52" s="770"/>
      <c r="C52" s="814"/>
      <c r="D52" s="821"/>
      <c r="E52" s="770"/>
      <c r="F52" s="770"/>
      <c r="G52" s="770"/>
      <c r="H52" s="770"/>
      <c r="I52" s="770"/>
      <c r="J52" s="814"/>
      <c r="K52" s="839"/>
      <c r="L52" s="821"/>
      <c r="M52" s="771"/>
      <c r="N52" s="2"/>
      <c r="O52" s="2"/>
      <c r="P52" s="2"/>
      <c r="Q52" s="2"/>
      <c r="R52" s="2"/>
      <c r="S52" s="2"/>
      <c r="T52" s="2"/>
      <c r="U52" s="2"/>
      <c r="V52" s="2"/>
      <c r="W52" s="2"/>
      <c r="X52" s="2"/>
      <c r="Y52" s="2"/>
      <c r="Z52" s="2"/>
    </row>
    <row r="53" spans="1:26" ht="12.75" customHeight="1">
      <c r="A53" s="821"/>
      <c r="B53" s="770"/>
      <c r="C53" s="814"/>
      <c r="D53" s="821"/>
      <c r="E53" s="770"/>
      <c r="F53" s="770"/>
      <c r="G53" s="770"/>
      <c r="H53" s="770"/>
      <c r="I53" s="770"/>
      <c r="J53" s="814"/>
      <c r="K53" s="839"/>
      <c r="L53" s="821"/>
      <c r="M53" s="771"/>
      <c r="N53" s="2"/>
      <c r="O53" s="2"/>
      <c r="P53" s="2"/>
      <c r="Q53" s="2"/>
      <c r="R53" s="2"/>
      <c r="S53" s="2"/>
      <c r="T53" s="2"/>
      <c r="U53" s="2"/>
      <c r="V53" s="2"/>
      <c r="W53" s="2"/>
      <c r="X53" s="2"/>
      <c r="Y53" s="2"/>
      <c r="Z53" s="2"/>
    </row>
    <row r="54" spans="1:26" ht="12.75" customHeight="1">
      <c r="A54" s="836"/>
      <c r="B54" s="774"/>
      <c r="C54" s="811"/>
      <c r="D54" s="884"/>
      <c r="E54" s="885"/>
      <c r="F54" s="885"/>
      <c r="G54" s="885"/>
      <c r="H54" s="885"/>
      <c r="I54" s="885"/>
      <c r="J54" s="886"/>
      <c r="K54" s="839"/>
      <c r="L54" s="821"/>
      <c r="M54" s="771"/>
      <c r="N54" s="2"/>
      <c r="O54" s="2"/>
      <c r="P54" s="2"/>
      <c r="Q54" s="2"/>
      <c r="R54" s="2"/>
      <c r="S54" s="2"/>
      <c r="T54" s="2"/>
      <c r="U54" s="2"/>
      <c r="V54" s="2"/>
      <c r="W54" s="2"/>
      <c r="X54" s="2"/>
      <c r="Y54" s="2"/>
      <c r="Z54" s="2"/>
    </row>
    <row r="55" spans="1:26" ht="76.5" customHeight="1">
      <c r="A55" s="880" t="s">
        <v>133</v>
      </c>
      <c r="B55" s="777"/>
      <c r="C55" s="802"/>
      <c r="D55" s="962" t="s">
        <v>134</v>
      </c>
      <c r="E55" s="777"/>
      <c r="F55" s="777"/>
      <c r="G55" s="777"/>
      <c r="H55" s="777"/>
      <c r="I55" s="777"/>
      <c r="J55" s="797"/>
      <c r="K55" s="882"/>
      <c r="L55" s="777"/>
      <c r="M55" s="797"/>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156" t="s">
        <v>147</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156" t="s">
        <v>172</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142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80" t="s">
        <v>94</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80" t="s">
        <v>135</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101</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136</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5.75" customHeight="1">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6">
    <mergeCell ref="L43:M43"/>
    <mergeCell ref="A44:M44"/>
    <mergeCell ref="A45:M45"/>
    <mergeCell ref="G49:J49"/>
    <mergeCell ref="G50:J50"/>
    <mergeCell ref="L50:M50"/>
    <mergeCell ref="G46:J46"/>
    <mergeCell ref="L46:M46"/>
    <mergeCell ref="G47:J47"/>
    <mergeCell ref="L47:M47"/>
    <mergeCell ref="G48:J48"/>
    <mergeCell ref="L48:M48"/>
    <mergeCell ref="L49:M49"/>
    <mergeCell ref="A31:M31"/>
    <mergeCell ref="A32:F32"/>
    <mergeCell ref="G32:M33"/>
    <mergeCell ref="G34:M37"/>
    <mergeCell ref="A38:M38"/>
    <mergeCell ref="K55:M55"/>
    <mergeCell ref="A49:C49"/>
    <mergeCell ref="D49:F49"/>
    <mergeCell ref="A50:C50"/>
    <mergeCell ref="D50:F50"/>
    <mergeCell ref="D51:J54"/>
    <mergeCell ref="K51:K54"/>
    <mergeCell ref="L51:M54"/>
    <mergeCell ref="A48:C48"/>
    <mergeCell ref="D48:F48"/>
    <mergeCell ref="A51:C54"/>
    <mergeCell ref="A55:C55"/>
    <mergeCell ref="D55:J55"/>
    <mergeCell ref="N36:Z36"/>
    <mergeCell ref="A43:C43"/>
    <mergeCell ref="A46:C46"/>
    <mergeCell ref="D46:F46"/>
    <mergeCell ref="A47:C47"/>
    <mergeCell ref="D47:F47"/>
    <mergeCell ref="D40:F41"/>
    <mergeCell ref="G40:J41"/>
    <mergeCell ref="K40:K41"/>
    <mergeCell ref="L40:M41"/>
    <mergeCell ref="A39:M39"/>
    <mergeCell ref="A40:C41"/>
    <mergeCell ref="A42:C42"/>
    <mergeCell ref="D42:J42"/>
    <mergeCell ref="L42:M42"/>
    <mergeCell ref="D43:J43"/>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1A00-000000000000}">
      <formula1>$B$112:$B$124</formula1>
    </dataValidation>
    <dataValidation type="list" allowBlank="1" showInputMessage="1" showErrorMessage="1" prompt=" - " sqref="D12" xr:uid="{00000000-0002-0000-1A00-000001000000}">
      <formula1>$A$105:$A$110</formula1>
    </dataValidation>
    <dataValidation type="list" allowBlank="1" showErrorMessage="1" sqref="K47" xr:uid="{00000000-0002-0000-1A00-000002000000}">
      <formula1>$A$79:$A$82</formula1>
    </dataValidation>
    <dataValidation type="list" allowBlank="1" showInputMessage="1" showErrorMessage="1" prompt=" - " sqref="D47:D50" xr:uid="{00000000-0002-0000-1A00-000003000000}">
      <formula1>$A$79:$A$82</formula1>
    </dataValidation>
    <dataValidation type="list" allowBlank="1" showInputMessage="1" showErrorMessage="1" prompt=" - " sqref="D8" xr:uid="{00000000-0002-0000-1A00-000004000000}">
      <formula1>$A$130:$A$132</formula1>
    </dataValidation>
    <dataValidation type="list" allowBlank="1" showInputMessage="1" showErrorMessage="1" prompt=" - " sqref="D7" xr:uid="{00000000-0002-0000-1A00-000005000000}">
      <formula1>$A$140:$A$144</formula1>
    </dataValidation>
    <dataValidation type="list" allowBlank="1" showInputMessage="1" showErrorMessage="1" prompt=" - " sqref="D13" xr:uid="{00000000-0002-0000-1A00-000006000000}">
      <formula1>$A$116:$A$123</formula1>
    </dataValidation>
  </dataValidations>
  <pageMargins left="0.7" right="0.7" top="0.75" bottom="0.75" header="0" footer="0"/>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CCFF"/>
  </sheetPr>
  <dimension ref="A1:AS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16" customWidth="1"/>
    <col min="9" max="9" width="21.5703125" customWidth="1"/>
    <col min="10" max="10" width="19.28515625" customWidth="1"/>
    <col min="11" max="11" width="23.42578125" customWidth="1"/>
    <col min="12" max="12" width="18.5703125" customWidth="1"/>
    <col min="13" max="13" width="29.85546875" customWidth="1"/>
    <col min="14" max="14" width="11.42578125" customWidth="1"/>
    <col min="15" max="17" width="10.7109375" hidden="1" customWidth="1"/>
    <col min="18" max="25" width="10" customWidth="1"/>
    <col min="26" max="45" width="11.42578125" customWidth="1"/>
  </cols>
  <sheetData>
    <row r="1" spans="1:45"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row>
    <row r="3" spans="1:45" ht="23.25" customHeight="1">
      <c r="A3" s="773"/>
      <c r="B3" s="774"/>
      <c r="C3" s="774"/>
      <c r="D3" s="774"/>
      <c r="E3" s="774"/>
      <c r="F3" s="774"/>
      <c r="G3" s="774"/>
      <c r="H3" s="774"/>
      <c r="I3" s="774"/>
      <c r="J3" s="774"/>
      <c r="K3" s="774"/>
      <c r="L3" s="774"/>
      <c r="M3" s="775"/>
      <c r="N3" s="6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row>
    <row r="4" spans="1:45"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5"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5"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5"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5" ht="34.5" customHeight="1">
      <c r="A8" s="788" t="s">
        <v>4</v>
      </c>
      <c r="B8" s="766"/>
      <c r="C8" s="789"/>
      <c r="D8" s="765" t="s">
        <v>105</v>
      </c>
      <c r="E8" s="766"/>
      <c r="F8" s="766"/>
      <c r="G8" s="766"/>
      <c r="H8" s="766"/>
      <c r="I8" s="766"/>
      <c r="J8" s="767"/>
      <c r="K8" s="3" t="s">
        <v>6</v>
      </c>
      <c r="L8" s="768" t="s">
        <v>208</v>
      </c>
      <c r="M8" s="767"/>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row>
    <row r="9" spans="1:45"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5"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c r="AD10" s="2"/>
      <c r="AE10" s="2"/>
      <c r="AF10" s="2"/>
      <c r="AG10" s="2"/>
      <c r="AH10" s="2"/>
      <c r="AI10" s="2"/>
      <c r="AJ10" s="2"/>
      <c r="AK10" s="2"/>
      <c r="AL10" s="2"/>
      <c r="AM10" s="2"/>
      <c r="AN10" s="2"/>
      <c r="AO10" s="2"/>
      <c r="AP10" s="2"/>
      <c r="AQ10" s="2"/>
      <c r="AR10" s="2"/>
      <c r="AS10" s="2"/>
    </row>
    <row r="11" spans="1:45" ht="27" customHeight="1">
      <c r="A11" s="783" t="s">
        <v>10</v>
      </c>
      <c r="B11" s="784"/>
      <c r="C11" s="785"/>
      <c r="D11" s="798" t="s">
        <v>574</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c r="AA11" s="4"/>
      <c r="AB11" s="4"/>
      <c r="AC11" s="4"/>
      <c r="AD11" s="4"/>
      <c r="AE11" s="4"/>
      <c r="AF11" s="4"/>
      <c r="AG11" s="4"/>
      <c r="AH11" s="4"/>
      <c r="AI11" s="4"/>
      <c r="AJ11" s="4"/>
      <c r="AK11" s="4"/>
      <c r="AL11" s="4"/>
      <c r="AM11" s="4"/>
      <c r="AN11" s="4"/>
      <c r="AO11" s="4"/>
      <c r="AP11" s="4"/>
      <c r="AQ11" s="4"/>
      <c r="AR11" s="4"/>
      <c r="AS11" s="4"/>
    </row>
    <row r="12" spans="1:45" ht="36.75" customHeight="1">
      <c r="A12" s="803" t="s">
        <v>16</v>
      </c>
      <c r="B12" s="777"/>
      <c r="C12" s="797"/>
      <c r="D12" s="804" t="s">
        <v>17</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c r="AA12" s="4"/>
      <c r="AB12" s="4"/>
      <c r="AC12" s="4"/>
      <c r="AD12" s="4"/>
      <c r="AE12" s="4"/>
      <c r="AF12" s="4"/>
      <c r="AG12" s="4"/>
      <c r="AH12" s="4"/>
      <c r="AI12" s="4"/>
      <c r="AJ12" s="4"/>
      <c r="AK12" s="4"/>
      <c r="AL12" s="4"/>
      <c r="AM12" s="4"/>
      <c r="AN12" s="4"/>
      <c r="AO12" s="4"/>
      <c r="AP12" s="4"/>
      <c r="AQ12" s="4"/>
      <c r="AR12" s="4"/>
      <c r="AS12" s="4"/>
    </row>
    <row r="13" spans="1:45" ht="38.25" customHeight="1">
      <c r="A13" s="803" t="s">
        <v>24</v>
      </c>
      <c r="B13" s="777"/>
      <c r="C13" s="797"/>
      <c r="D13" s="805" t="s">
        <v>21</v>
      </c>
      <c r="E13" s="777"/>
      <c r="F13" s="777"/>
      <c r="G13" s="777"/>
      <c r="H13" s="777"/>
      <c r="I13" s="777"/>
      <c r="J13" s="797"/>
      <c r="K13" s="11" t="s">
        <v>25</v>
      </c>
      <c r="L13" s="806" t="s">
        <v>575</v>
      </c>
      <c r="M13" s="778"/>
      <c r="N13" s="4"/>
      <c r="O13" s="4"/>
      <c r="P13" s="4"/>
      <c r="Q13" s="4"/>
      <c r="R13" s="143" t="s">
        <v>27</v>
      </c>
      <c r="S13" s="13"/>
      <c r="T13" s="14" t="s">
        <v>28</v>
      </c>
      <c r="U13" s="15"/>
      <c r="V13" s="16"/>
      <c r="W13" s="16"/>
      <c r="X13" s="16"/>
      <c r="Y13" s="143" t="s">
        <v>29</v>
      </c>
      <c r="Z13" s="4"/>
      <c r="AA13" s="4"/>
      <c r="AB13" s="4"/>
      <c r="AC13" s="4"/>
      <c r="AD13" s="4"/>
      <c r="AE13" s="4"/>
      <c r="AF13" s="4"/>
      <c r="AG13" s="4"/>
      <c r="AH13" s="4"/>
      <c r="AI13" s="4"/>
      <c r="AJ13" s="4"/>
      <c r="AK13" s="4"/>
      <c r="AL13" s="4"/>
      <c r="AM13" s="4"/>
      <c r="AN13" s="4"/>
      <c r="AO13" s="4"/>
      <c r="AP13" s="4"/>
      <c r="AQ13" s="4"/>
      <c r="AR13" s="4"/>
      <c r="AS13" s="4"/>
    </row>
    <row r="14" spans="1:45" ht="34.5" customHeight="1">
      <c r="A14" s="803" t="s">
        <v>30</v>
      </c>
      <c r="B14" s="777"/>
      <c r="C14" s="797"/>
      <c r="D14" s="812" t="s">
        <v>108</v>
      </c>
      <c r="E14" s="777"/>
      <c r="F14" s="797"/>
      <c r="G14" s="874" t="s">
        <v>109</v>
      </c>
      <c r="H14" s="777"/>
      <c r="I14" s="777"/>
      <c r="J14" s="797"/>
      <c r="K14" s="63" t="s">
        <v>576</v>
      </c>
      <c r="L14" s="873" t="s">
        <v>111</v>
      </c>
      <c r="M14" s="778"/>
      <c r="N14" s="4"/>
      <c r="O14" s="4"/>
      <c r="P14" s="4"/>
      <c r="Q14" s="4"/>
      <c r="R14" s="145" t="s">
        <v>32</v>
      </c>
      <c r="S14" s="16"/>
      <c r="T14" s="18"/>
      <c r="U14" s="19" t="s">
        <v>28</v>
      </c>
      <c r="V14" s="16"/>
      <c r="W14" s="16"/>
      <c r="X14" s="16"/>
      <c r="Y14" s="145" t="s">
        <v>29</v>
      </c>
      <c r="Z14" s="4"/>
      <c r="AA14" s="4"/>
      <c r="AB14" s="4"/>
      <c r="AC14" s="4"/>
      <c r="AD14" s="4"/>
      <c r="AE14" s="4"/>
      <c r="AF14" s="4"/>
      <c r="AG14" s="4"/>
      <c r="AH14" s="4"/>
      <c r="AI14" s="4"/>
      <c r="AJ14" s="4"/>
      <c r="AK14" s="4"/>
      <c r="AL14" s="4"/>
      <c r="AM14" s="4"/>
      <c r="AN14" s="4"/>
      <c r="AO14" s="4"/>
      <c r="AP14" s="4"/>
      <c r="AQ14" s="4"/>
      <c r="AR14" s="4"/>
      <c r="AS14" s="4"/>
    </row>
    <row r="15" spans="1:45" ht="24.75" customHeight="1">
      <c r="A15" s="959" t="s">
        <v>33</v>
      </c>
      <c r="B15" s="809"/>
      <c r="C15" s="810"/>
      <c r="D15" s="828" t="s">
        <v>577</v>
      </c>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c r="AA15" s="4"/>
      <c r="AB15" s="4"/>
      <c r="AC15" s="4"/>
      <c r="AD15" s="4"/>
      <c r="AE15" s="4"/>
      <c r="AF15" s="4"/>
      <c r="AG15" s="4"/>
      <c r="AH15" s="4"/>
      <c r="AI15" s="4"/>
      <c r="AJ15" s="4"/>
      <c r="AK15" s="4"/>
      <c r="AL15" s="4"/>
      <c r="AM15" s="4"/>
      <c r="AN15" s="4"/>
      <c r="AO15" s="4"/>
      <c r="AP15" s="4"/>
      <c r="AQ15" s="4"/>
      <c r="AR15" s="4"/>
      <c r="AS15" s="4"/>
    </row>
    <row r="16" spans="1:45" ht="36.75" customHeight="1">
      <c r="A16" s="773"/>
      <c r="B16" s="774"/>
      <c r="C16" s="811"/>
      <c r="D16" s="868" t="s">
        <v>562</v>
      </c>
      <c r="E16" s="777"/>
      <c r="F16" s="797"/>
      <c r="G16" s="871" t="s">
        <v>578</v>
      </c>
      <c r="H16" s="777"/>
      <c r="I16" s="777"/>
      <c r="J16" s="797"/>
      <c r="K16" s="64" t="s">
        <v>37</v>
      </c>
      <c r="L16" s="967" t="s">
        <v>38</v>
      </c>
      <c r="M16" s="778"/>
      <c r="N16" s="4"/>
      <c r="O16" s="4"/>
      <c r="P16" s="4"/>
      <c r="Q16" s="4"/>
      <c r="R16" s="145" t="s">
        <v>39</v>
      </c>
      <c r="S16" s="16"/>
      <c r="T16" s="16"/>
      <c r="U16" s="16"/>
      <c r="V16" s="19" t="s">
        <v>28</v>
      </c>
      <c r="W16" s="19" t="s">
        <v>28</v>
      </c>
      <c r="X16" s="19" t="s">
        <v>28</v>
      </c>
      <c r="Y16" s="145" t="s">
        <v>39</v>
      </c>
      <c r="Z16" s="4"/>
      <c r="AA16" s="4"/>
      <c r="AB16" s="4"/>
      <c r="AC16" s="4"/>
      <c r="AD16" s="4"/>
      <c r="AE16" s="4"/>
      <c r="AF16" s="4"/>
      <c r="AG16" s="4"/>
      <c r="AH16" s="4"/>
      <c r="AI16" s="4"/>
      <c r="AJ16" s="4"/>
      <c r="AK16" s="4"/>
      <c r="AL16" s="4"/>
      <c r="AM16" s="4"/>
      <c r="AN16" s="4"/>
      <c r="AO16" s="4"/>
      <c r="AP16" s="4"/>
      <c r="AQ16" s="4"/>
      <c r="AR16" s="4"/>
      <c r="AS16" s="4"/>
    </row>
    <row r="17" spans="1:45" ht="39.75" customHeight="1">
      <c r="A17" s="959" t="s">
        <v>40</v>
      </c>
      <c r="B17" s="809"/>
      <c r="C17" s="810"/>
      <c r="D17" s="951" t="s">
        <v>579</v>
      </c>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c r="AA17" s="4"/>
      <c r="AB17" s="4"/>
      <c r="AC17" s="4"/>
      <c r="AD17" s="4"/>
      <c r="AE17" s="4"/>
      <c r="AF17" s="4"/>
      <c r="AG17" s="4"/>
      <c r="AH17" s="4"/>
      <c r="AI17" s="4"/>
      <c r="AJ17" s="4"/>
      <c r="AK17" s="4"/>
      <c r="AL17" s="4"/>
      <c r="AM17" s="4"/>
      <c r="AN17" s="4"/>
      <c r="AO17" s="4"/>
      <c r="AP17" s="4"/>
      <c r="AQ17" s="4"/>
      <c r="AR17" s="4"/>
      <c r="AS17" s="4"/>
    </row>
    <row r="18" spans="1:45" ht="20.25" customHeight="1">
      <c r="A18" s="772"/>
      <c r="B18" s="770"/>
      <c r="C18" s="814"/>
      <c r="D18" s="147" t="s">
        <v>114</v>
      </c>
      <c r="E18" s="320">
        <v>2023</v>
      </c>
      <c r="F18" s="320">
        <v>2024</v>
      </c>
      <c r="G18" s="320">
        <v>2025</v>
      </c>
      <c r="H18" s="320">
        <v>2026</v>
      </c>
      <c r="I18" s="1207" t="s">
        <v>580</v>
      </c>
      <c r="J18" s="809"/>
      <c r="K18" s="809"/>
      <c r="L18" s="809"/>
      <c r="M18" s="820"/>
      <c r="N18" s="4"/>
      <c r="O18" s="4"/>
      <c r="P18" s="4"/>
      <c r="Q18" s="2"/>
      <c r="R18" s="2"/>
      <c r="S18" s="2"/>
      <c r="T18" s="2"/>
      <c r="U18" s="2"/>
      <c r="V18" s="2"/>
      <c r="W18" s="2"/>
      <c r="X18" s="2"/>
      <c r="Y18" s="2"/>
      <c r="Z18" s="4"/>
      <c r="AA18" s="4"/>
      <c r="AB18" s="4"/>
      <c r="AC18" s="4"/>
      <c r="AD18" s="4"/>
      <c r="AE18" s="4"/>
      <c r="AF18" s="4"/>
      <c r="AG18" s="4"/>
      <c r="AH18" s="4"/>
      <c r="AI18" s="4"/>
      <c r="AJ18" s="4"/>
      <c r="AK18" s="4"/>
      <c r="AL18" s="4"/>
      <c r="AM18" s="4"/>
      <c r="AN18" s="4"/>
      <c r="AO18" s="4"/>
      <c r="AP18" s="4"/>
      <c r="AQ18" s="4"/>
      <c r="AR18" s="4"/>
      <c r="AS18" s="4"/>
    </row>
    <row r="19" spans="1:45" ht="20.25" customHeight="1">
      <c r="A19" s="772"/>
      <c r="B19" s="770"/>
      <c r="C19" s="814"/>
      <c r="D19" s="149" t="s">
        <v>45</v>
      </c>
      <c r="E19" s="322">
        <v>0.94</v>
      </c>
      <c r="F19" s="335">
        <v>1</v>
      </c>
      <c r="G19" s="446"/>
      <c r="H19" s="446"/>
      <c r="I19" s="770"/>
      <c r="J19" s="770"/>
      <c r="K19" s="770"/>
      <c r="L19" s="770"/>
      <c r="M19" s="771"/>
      <c r="N19" s="2"/>
      <c r="O19" s="2"/>
      <c r="P19" s="2"/>
      <c r="Q19" s="2"/>
      <c r="R19" s="2"/>
      <c r="S19" s="2"/>
      <c r="T19" s="2"/>
      <c r="U19" s="2"/>
      <c r="V19" s="2"/>
      <c r="W19" s="2"/>
      <c r="X19" s="2"/>
      <c r="Y19" s="160"/>
      <c r="Z19" s="2"/>
      <c r="AA19" s="2"/>
      <c r="AB19" s="2"/>
      <c r="AC19" s="2"/>
      <c r="AD19" s="2"/>
      <c r="AE19" s="2"/>
      <c r="AF19" s="2"/>
      <c r="AG19" s="2"/>
      <c r="AH19" s="2"/>
      <c r="AI19" s="2"/>
      <c r="AJ19" s="2"/>
      <c r="AK19" s="2"/>
      <c r="AL19" s="2"/>
      <c r="AM19" s="2"/>
      <c r="AN19" s="2"/>
      <c r="AO19" s="2"/>
      <c r="AP19" s="2"/>
      <c r="AQ19" s="2"/>
      <c r="AR19" s="2"/>
      <c r="AS19" s="2"/>
    </row>
    <row r="20" spans="1:45" ht="18.75" customHeight="1">
      <c r="A20" s="772"/>
      <c r="B20" s="770"/>
      <c r="C20" s="814"/>
      <c r="D20" s="952"/>
      <c r="E20" s="809"/>
      <c r="F20" s="809"/>
      <c r="G20" s="809"/>
      <c r="H20" s="866"/>
      <c r="I20" s="770"/>
      <c r="J20" s="770"/>
      <c r="K20" s="770"/>
      <c r="L20" s="770"/>
      <c r="M20" s="771"/>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row>
    <row r="21" spans="1:45" ht="12.75" customHeight="1">
      <c r="A21" s="772"/>
      <c r="B21" s="770"/>
      <c r="C21" s="814"/>
      <c r="D21" s="821"/>
      <c r="E21" s="770"/>
      <c r="F21" s="770"/>
      <c r="G21" s="770"/>
      <c r="H21" s="903"/>
      <c r="I21" s="770"/>
      <c r="J21" s="770"/>
      <c r="K21" s="770"/>
      <c r="L21" s="770"/>
      <c r="M21" s="771"/>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row>
    <row r="22" spans="1:45" ht="13.5" customHeight="1">
      <c r="A22" s="815"/>
      <c r="B22" s="816"/>
      <c r="C22" s="817"/>
      <c r="D22" s="822"/>
      <c r="E22" s="816"/>
      <c r="F22" s="816"/>
      <c r="G22" s="816"/>
      <c r="H22" s="904"/>
      <c r="I22" s="816"/>
      <c r="J22" s="816"/>
      <c r="K22" s="816"/>
      <c r="L22" s="816"/>
      <c r="M22" s="823"/>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row>
    <row r="23" spans="1:45"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33" customHeight="1">
      <c r="A25" s="872" t="s">
        <v>581</v>
      </c>
      <c r="B25" s="784"/>
      <c r="C25" s="784"/>
      <c r="D25" s="784"/>
      <c r="E25" s="784"/>
      <c r="F25" s="784"/>
      <c r="G25" s="784"/>
      <c r="H25" s="784"/>
      <c r="I25" s="784"/>
      <c r="J25" s="784"/>
      <c r="K25" s="784"/>
      <c r="L25" s="784"/>
      <c r="M25" s="787"/>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69.75" customHeight="1">
      <c r="A26" s="803" t="s">
        <v>48</v>
      </c>
      <c r="B26" s="777"/>
      <c r="C26" s="797"/>
      <c r="D26" s="889" t="s">
        <v>582</v>
      </c>
      <c r="E26" s="777"/>
      <c r="F26" s="777"/>
      <c r="G26" s="777"/>
      <c r="H26" s="777"/>
      <c r="I26" s="777"/>
      <c r="J26" s="777"/>
      <c r="K26" s="777"/>
      <c r="L26" s="777"/>
      <c r="M26" s="778"/>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48" customHeight="1">
      <c r="A27" s="803" t="s">
        <v>50</v>
      </c>
      <c r="B27" s="777"/>
      <c r="C27" s="797"/>
      <c r="D27" s="824" t="s">
        <v>51</v>
      </c>
      <c r="E27" s="809"/>
      <c r="F27" s="809"/>
      <c r="G27" s="809"/>
      <c r="H27" s="809"/>
      <c r="I27" s="809"/>
      <c r="J27" s="810"/>
      <c r="K27" s="32" t="s">
        <v>52</v>
      </c>
      <c r="L27" s="824" t="s">
        <v>51</v>
      </c>
      <c r="M27" s="820"/>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row>
    <row r="28" spans="1:45"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row>
    <row r="29" spans="1:45" ht="33.75" customHeight="1">
      <c r="A29" s="815"/>
      <c r="B29" s="816"/>
      <c r="C29" s="817"/>
      <c r="D29" s="1175" t="s">
        <v>343</v>
      </c>
      <c r="E29" s="766"/>
      <c r="F29" s="789"/>
      <c r="G29" s="1176" t="s">
        <v>58</v>
      </c>
      <c r="H29" s="766"/>
      <c r="I29" s="766"/>
      <c r="J29" s="766"/>
      <c r="K29" s="789"/>
      <c r="L29" s="1177" t="s">
        <v>583</v>
      </c>
      <c r="M29" s="767"/>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row>
    <row r="32" spans="1:45"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5" ht="30" customHeight="1">
      <c r="A33" s="68" t="s">
        <v>121</v>
      </c>
      <c r="B33" s="151" t="s">
        <v>122</v>
      </c>
      <c r="C33" s="70" t="s">
        <v>65</v>
      </c>
      <c r="D33" s="70" t="s">
        <v>66</v>
      </c>
      <c r="E33" s="70" t="s">
        <v>67</v>
      </c>
      <c r="F33" s="71" t="s">
        <v>68</v>
      </c>
      <c r="G33" s="827"/>
      <c r="H33" s="774"/>
      <c r="I33" s="774"/>
      <c r="J33" s="774"/>
      <c r="K33" s="774"/>
      <c r="L33" s="774"/>
      <c r="M33" s="775"/>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row>
    <row r="34" spans="1:45" ht="30" customHeight="1">
      <c r="A34" s="332" t="s">
        <v>584</v>
      </c>
      <c r="B34" s="447">
        <v>0.9</v>
      </c>
      <c r="C34" s="417">
        <v>1</v>
      </c>
      <c r="D34" s="448">
        <v>1</v>
      </c>
      <c r="E34" s="449" t="s">
        <v>29</v>
      </c>
      <c r="F34" s="154">
        <f t="shared" ref="F34:F35" si="0">C34/D34</f>
        <v>1</v>
      </c>
      <c r="G34" s="1273"/>
      <c r="H34" s="809"/>
      <c r="I34" s="809"/>
      <c r="J34" s="809"/>
      <c r="K34" s="809"/>
      <c r="L34" s="809"/>
      <c r="M34" s="820"/>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row>
    <row r="35" spans="1:45" ht="30" customHeight="1">
      <c r="A35" s="332" t="s">
        <v>585</v>
      </c>
      <c r="B35" s="447">
        <v>0.9</v>
      </c>
      <c r="C35" s="417">
        <v>2</v>
      </c>
      <c r="D35" s="448">
        <v>2</v>
      </c>
      <c r="E35" s="449" t="s">
        <v>29</v>
      </c>
      <c r="F35" s="154">
        <f t="shared" si="0"/>
        <v>1</v>
      </c>
      <c r="G35" s="770"/>
      <c r="H35" s="770"/>
      <c r="I35" s="770"/>
      <c r="J35" s="770"/>
      <c r="K35" s="770"/>
      <c r="L35" s="770"/>
      <c r="M35" s="771"/>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row>
    <row r="36" spans="1:45" ht="30" customHeight="1">
      <c r="A36" s="332" t="s">
        <v>586</v>
      </c>
      <c r="B36" s="447">
        <v>0.9</v>
      </c>
      <c r="C36" s="450"/>
      <c r="D36" s="451"/>
      <c r="E36" s="449" t="s">
        <v>29</v>
      </c>
      <c r="F36" s="154" t="e">
        <f t="shared" ref="F36:F37" si="1">C36/D36*100%</f>
        <v>#DIV/0!</v>
      </c>
      <c r="G36" s="770"/>
      <c r="H36" s="770"/>
      <c r="I36" s="770"/>
      <c r="J36" s="770"/>
      <c r="K36" s="770"/>
      <c r="L36" s="770"/>
      <c r="M36" s="771"/>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row>
    <row r="37" spans="1:45" ht="30" customHeight="1">
      <c r="A37" s="332" t="s">
        <v>587</v>
      </c>
      <c r="B37" s="447">
        <v>0.9</v>
      </c>
      <c r="C37" s="417"/>
      <c r="D37" s="448"/>
      <c r="E37" s="452"/>
      <c r="F37" s="154" t="e">
        <f t="shared" si="1"/>
        <v>#DIV/0!</v>
      </c>
      <c r="G37" s="770"/>
      <c r="H37" s="770"/>
      <c r="I37" s="770"/>
      <c r="J37" s="770"/>
      <c r="K37" s="770"/>
      <c r="L37" s="770"/>
      <c r="M37" s="771"/>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row>
    <row r="38" spans="1:45" ht="57.75" customHeight="1">
      <c r="A38" s="49" t="s">
        <v>73</v>
      </c>
      <c r="B38" s="453" t="e">
        <f>AVERAGE(#REF!)</f>
        <v>#REF!</v>
      </c>
      <c r="C38" s="452">
        <f t="shared" ref="C38:D38" si="2">SUM(C34:C37)</f>
        <v>3</v>
      </c>
      <c r="D38" s="452">
        <f t="shared" si="2"/>
        <v>3</v>
      </c>
      <c r="E38" s="452"/>
      <c r="F38" s="154">
        <f>AVERAGE(C38/D38)</f>
        <v>1</v>
      </c>
      <c r="G38" s="770"/>
      <c r="H38" s="770"/>
      <c r="I38" s="770"/>
      <c r="J38" s="770"/>
      <c r="K38" s="770"/>
      <c r="L38" s="770"/>
      <c r="M38" s="771"/>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row>
    <row r="39" spans="1:45" ht="35.25" customHeight="1">
      <c r="A39" s="160"/>
      <c r="B39" s="2"/>
      <c r="C39" s="211"/>
      <c r="D39" s="2"/>
      <c r="E39" s="2"/>
      <c r="F39" s="2"/>
      <c r="G39" s="774"/>
      <c r="H39" s="774"/>
      <c r="I39" s="774"/>
      <c r="J39" s="774"/>
      <c r="K39" s="774"/>
      <c r="L39" s="774"/>
      <c r="M39" s="775"/>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row>
    <row r="40" spans="1:45" ht="30.75" customHeight="1">
      <c r="A40" s="803"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row>
    <row r="41" spans="1:45" ht="208.5" customHeight="1">
      <c r="A41" s="1272" t="s">
        <v>588</v>
      </c>
      <c r="B41" s="777"/>
      <c r="C41" s="777"/>
      <c r="D41" s="777"/>
      <c r="E41" s="777"/>
      <c r="F41" s="777"/>
      <c r="G41" s="777"/>
      <c r="H41" s="777"/>
      <c r="I41" s="777"/>
      <c r="J41" s="777"/>
      <c r="K41" s="777"/>
      <c r="L41" s="777"/>
      <c r="M41" s="797"/>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row>
    <row r="42" spans="1:45" ht="48" customHeight="1">
      <c r="A42" s="864" t="s">
        <v>76</v>
      </c>
      <c r="B42" s="809"/>
      <c r="C42" s="810"/>
      <c r="D42" s="890" t="s">
        <v>77</v>
      </c>
      <c r="E42" s="809"/>
      <c r="F42" s="810"/>
      <c r="G42" s="853" t="s">
        <v>78</v>
      </c>
      <c r="H42" s="809"/>
      <c r="I42" s="809"/>
      <c r="J42" s="810"/>
      <c r="K42" s="857" t="s">
        <v>79</v>
      </c>
      <c r="L42" s="1178" t="s">
        <v>589</v>
      </c>
      <c r="M42" s="82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row>
    <row r="43" spans="1:45" ht="30" customHeight="1">
      <c r="A43" s="773"/>
      <c r="B43" s="774"/>
      <c r="C43" s="811"/>
      <c r="D43" s="836"/>
      <c r="E43" s="774"/>
      <c r="F43" s="811"/>
      <c r="G43" s="836"/>
      <c r="H43" s="774"/>
      <c r="I43" s="774"/>
      <c r="J43" s="811"/>
      <c r="K43" s="858"/>
      <c r="L43" s="836"/>
      <c r="M43" s="775"/>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row>
    <row r="44" spans="1:45" ht="65.25" customHeight="1">
      <c r="A44" s="892" t="s">
        <v>81</v>
      </c>
      <c r="B44" s="777"/>
      <c r="C44" s="802"/>
      <c r="D44" s="1272" t="s">
        <v>572</v>
      </c>
      <c r="E44" s="777"/>
      <c r="F44" s="777"/>
      <c r="G44" s="777"/>
      <c r="H44" s="777"/>
      <c r="I44" s="777"/>
      <c r="J44" s="797"/>
      <c r="K44" s="326" t="s">
        <v>83</v>
      </c>
      <c r="L44" s="805" t="s">
        <v>573</v>
      </c>
      <c r="M44" s="778"/>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row>
    <row r="45" spans="1:45" ht="36" customHeight="1">
      <c r="A45" s="876" t="s">
        <v>85</v>
      </c>
      <c r="B45" s="766"/>
      <c r="C45" s="877"/>
      <c r="D45" s="768" t="s">
        <v>297</v>
      </c>
      <c r="E45" s="766"/>
      <c r="F45" s="766"/>
      <c r="G45" s="766"/>
      <c r="H45" s="766"/>
      <c r="I45" s="766"/>
      <c r="J45" s="789"/>
      <c r="K45" s="327" t="s">
        <v>86</v>
      </c>
      <c r="L45" s="965">
        <v>45917</v>
      </c>
      <c r="M45" s="767"/>
      <c r="N45" s="4"/>
      <c r="O45" s="4"/>
      <c r="P45" s="4"/>
      <c r="Q45" s="4"/>
      <c r="R45" s="4"/>
      <c r="S45" s="4"/>
      <c r="T45" s="4"/>
      <c r="U45" s="4"/>
      <c r="V45" s="4"/>
      <c r="W45" s="20"/>
      <c r="X45" s="4"/>
      <c r="Y45" s="4"/>
      <c r="Z45" s="4"/>
      <c r="AA45" s="4"/>
      <c r="AB45" s="4"/>
      <c r="AC45" s="4"/>
      <c r="AD45" s="4"/>
      <c r="AE45" s="4"/>
      <c r="AF45" s="4"/>
      <c r="AG45" s="4"/>
      <c r="AH45" s="4"/>
      <c r="AI45" s="4"/>
      <c r="AJ45" s="4"/>
      <c r="AK45" s="4"/>
      <c r="AL45" s="4"/>
      <c r="AM45" s="4"/>
      <c r="AN45" s="4"/>
      <c r="AO45" s="4"/>
      <c r="AP45" s="4"/>
      <c r="AQ45" s="4"/>
      <c r="AR45" s="4"/>
      <c r="AS45" s="4"/>
    </row>
    <row r="46" spans="1:45" ht="15.75" customHeight="1">
      <c r="A46" s="779" t="s">
        <v>191</v>
      </c>
      <c r="B46" s="766"/>
      <c r="C46" s="766"/>
      <c r="D46" s="766"/>
      <c r="E46" s="766"/>
      <c r="F46" s="766"/>
      <c r="G46" s="766"/>
      <c r="H46" s="766"/>
      <c r="I46" s="766"/>
      <c r="J46" s="766"/>
      <c r="K46" s="766"/>
      <c r="L46" s="766"/>
      <c r="M46" s="767"/>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row>
    <row r="47" spans="1:45" ht="15.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row>
    <row r="48" spans="1:45"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ht="73.5" customHeight="1">
      <c r="A49" s="961" t="s">
        <v>93</v>
      </c>
      <c r="B49" s="777"/>
      <c r="C49" s="797"/>
      <c r="D49" s="829" t="s">
        <v>94</v>
      </c>
      <c r="E49" s="777"/>
      <c r="F49" s="797"/>
      <c r="G49" s="830" t="s">
        <v>540</v>
      </c>
      <c r="H49" s="777"/>
      <c r="I49" s="777"/>
      <c r="J49" s="797"/>
      <c r="K49" s="58"/>
      <c r="L49" s="828"/>
      <c r="M49" s="778"/>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ht="73.5" customHeight="1">
      <c r="A50" s="961" t="s">
        <v>96</v>
      </c>
      <c r="B50" s="777"/>
      <c r="C50" s="797"/>
      <c r="D50" s="829" t="s">
        <v>94</v>
      </c>
      <c r="E50" s="777"/>
      <c r="F50" s="797"/>
      <c r="G50" s="831" t="s">
        <v>97</v>
      </c>
      <c r="H50" s="777"/>
      <c r="I50" s="777"/>
      <c r="J50" s="797"/>
      <c r="K50" s="59"/>
      <c r="L50" s="828"/>
      <c r="M50" s="778"/>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row>
    <row r="51" spans="1:45" ht="73.5" customHeight="1">
      <c r="A51" s="961" t="s">
        <v>98</v>
      </c>
      <c r="B51" s="777"/>
      <c r="C51" s="797"/>
      <c r="D51" s="829" t="s">
        <v>94</v>
      </c>
      <c r="E51" s="777"/>
      <c r="F51" s="797"/>
      <c r="G51" s="831" t="s">
        <v>99</v>
      </c>
      <c r="H51" s="777"/>
      <c r="I51" s="777"/>
      <c r="J51" s="797"/>
      <c r="K51" s="58"/>
      <c r="L51" s="828"/>
      <c r="M51" s="778"/>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row>
    <row r="52" spans="1:45" ht="73.5" customHeight="1">
      <c r="A52" s="961" t="s">
        <v>100</v>
      </c>
      <c r="B52" s="777"/>
      <c r="C52" s="797"/>
      <c r="D52" s="829" t="s">
        <v>101</v>
      </c>
      <c r="E52" s="777"/>
      <c r="F52" s="797"/>
      <c r="G52" s="832" t="s">
        <v>102</v>
      </c>
      <c r="H52" s="777"/>
      <c r="I52" s="777"/>
      <c r="J52" s="797"/>
      <c r="K52" s="58"/>
      <c r="L52" s="828"/>
      <c r="M52" s="778"/>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row>
    <row r="53" spans="1:45" ht="16.5"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row>
    <row r="54" spans="1:45" ht="32.2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row>
    <row r="55" spans="1:45" ht="12.7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ht="15"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ht="62.2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5"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5"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5"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5"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5"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5"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row>
    <row r="72" spans="1:45"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row>
    <row r="73" spans="1:45"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row>
    <row r="74" spans="1:45"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row>
    <row r="75" spans="1:45"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row>
    <row r="76" spans="1:45"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row>
    <row r="77" spans="1:45"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row>
    <row r="78" spans="1:45"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row>
    <row r="79" spans="1:45"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row>
    <row r="80" spans="1:45"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ht="38.25" customHeight="1">
      <c r="A109" s="157" t="s">
        <v>193</v>
      </c>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row>
    <row r="110" spans="1:45" ht="12.75" customHeight="1">
      <c r="A110" s="2" t="s">
        <v>194</v>
      </c>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row>
    <row r="111" spans="1:45" ht="25.5" customHeight="1">
      <c r="A111" s="2" t="s">
        <v>195</v>
      </c>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row>
    <row r="112" spans="1:45" ht="25.5" customHeight="1">
      <c r="A112" s="2" t="s">
        <v>17</v>
      </c>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row>
    <row r="113" spans="1:45" ht="25.5" customHeight="1">
      <c r="A113" s="2" t="s">
        <v>196</v>
      </c>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row>
    <row r="114" spans="1:45" ht="12.75" customHeight="1">
      <c r="A114" s="2" t="s">
        <v>197</v>
      </c>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row r="115" spans="1:4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row>
    <row r="116" spans="1:45" ht="12.75" customHeight="1">
      <c r="A116" s="2"/>
      <c r="B116" s="2" t="s">
        <v>198</v>
      </c>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row>
    <row r="117" spans="1:45" ht="12.75" customHeight="1">
      <c r="A117" s="2"/>
      <c r="B117" s="2" t="s">
        <v>7</v>
      </c>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row>
    <row r="118" spans="1:45" ht="38.25" customHeight="1">
      <c r="A118" s="2"/>
      <c r="B118" s="2" t="s">
        <v>173</v>
      </c>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row>
    <row r="119" spans="1:45" ht="51" customHeight="1">
      <c r="A119" s="2" t="s">
        <v>199</v>
      </c>
      <c r="B119" s="2" t="s">
        <v>200</v>
      </c>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row>
    <row r="120" spans="1:45" ht="25.5" customHeight="1">
      <c r="A120" s="2" t="s">
        <v>201</v>
      </c>
      <c r="B120" s="2" t="s">
        <v>202</v>
      </c>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row>
    <row r="121" spans="1:45" ht="25.5" customHeight="1">
      <c r="A121" s="2" t="s">
        <v>19</v>
      </c>
      <c r="B121" s="2" t="s">
        <v>203</v>
      </c>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row>
    <row r="122" spans="1:45" ht="38.25" customHeight="1">
      <c r="A122" s="2" t="s">
        <v>21</v>
      </c>
      <c r="B122" s="2" t="s">
        <v>204</v>
      </c>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row>
    <row r="123" spans="1:45" ht="63.75" customHeight="1">
      <c r="A123" s="2" t="s">
        <v>145</v>
      </c>
      <c r="B123" s="2" t="s">
        <v>205</v>
      </c>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row>
    <row r="124" spans="1:45" ht="25.5" customHeight="1">
      <c r="A124" s="2" t="s">
        <v>147</v>
      </c>
      <c r="B124" s="2" t="s">
        <v>206</v>
      </c>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row>
    <row r="125" spans="1:45" ht="25.5" customHeight="1">
      <c r="A125" s="2" t="s">
        <v>207</v>
      </c>
      <c r="B125" s="2" t="s">
        <v>208</v>
      </c>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row>
    <row r="126" spans="1:45" ht="12.75" customHeight="1">
      <c r="A126" s="2"/>
      <c r="B126" s="2" t="s">
        <v>209</v>
      </c>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row>
    <row r="127" spans="1:45" ht="25.5" customHeight="1">
      <c r="A127" s="2"/>
      <c r="B127" s="2" t="s">
        <v>210</v>
      </c>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row>
    <row r="128" spans="1:45" ht="25.5" customHeight="1">
      <c r="A128" s="2"/>
      <c r="B128" s="2" t="s">
        <v>211</v>
      </c>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row>
    <row r="129" spans="1:45"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row>
    <row r="130" spans="1:45"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row>
    <row r="131" spans="1:45"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row>
    <row r="132" spans="1:45"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row>
    <row r="133" spans="1:45"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row>
    <row r="134" spans="1:45" ht="38.25" customHeight="1">
      <c r="A134" s="2" t="s">
        <v>138</v>
      </c>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row>
    <row r="135" spans="1:45" ht="12.75" customHeight="1">
      <c r="A135" s="2" t="s">
        <v>5</v>
      </c>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row>
    <row r="136" spans="1:45" ht="12.75" customHeight="1">
      <c r="A136" s="2" t="s">
        <v>105</v>
      </c>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row>
    <row r="137" spans="1:45"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row>
    <row r="138" spans="1:45"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row>
    <row r="139" spans="1:45"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row>
    <row r="140" spans="1:45"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row>
    <row r="141" spans="1:45"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row>
    <row r="142" spans="1:45"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row>
    <row r="143" spans="1:45"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row>
    <row r="144" spans="1:45" ht="25.5" customHeight="1">
      <c r="A144" s="2" t="s">
        <v>212</v>
      </c>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row>
    <row r="145" spans="1:45" ht="15" customHeight="1">
      <c r="A145" s="158" t="s">
        <v>213</v>
      </c>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row>
    <row r="146" spans="1:45" ht="15" customHeight="1">
      <c r="A146" s="158" t="s">
        <v>214</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row>
    <row r="147" spans="1:45" ht="15" customHeight="1">
      <c r="A147" s="158" t="s">
        <v>215</v>
      </c>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row>
    <row r="148" spans="1:45" ht="15" customHeight="1">
      <c r="A148" s="158" t="s">
        <v>216</v>
      </c>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row>
    <row r="149" spans="1:45" ht="12.75" customHeight="1">
      <c r="A149" s="159" t="s">
        <v>3</v>
      </c>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row>
    <row r="150" spans="1:45"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row>
    <row r="151" spans="1:45" ht="25.5" customHeight="1">
      <c r="A151" s="2" t="s">
        <v>217</v>
      </c>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row>
    <row r="152" spans="1:45" ht="12.75" customHeight="1">
      <c r="A152" s="2" t="s">
        <v>94</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row>
    <row r="153" spans="1:45" ht="12.75" customHeight="1">
      <c r="A153" s="2" t="s">
        <v>218</v>
      </c>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row>
    <row r="154" spans="1:45" ht="12.75" customHeight="1">
      <c r="A154" s="2" t="s">
        <v>219</v>
      </c>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row>
    <row r="155" spans="1:4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row>
    <row r="156" spans="1:45"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row>
    <row r="157" spans="1:45"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row>
    <row r="158" spans="1:45"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row>
    <row r="159" spans="1:45"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row>
    <row r="160" spans="1:45"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row>
    <row r="161" spans="1:45"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row>
    <row r="162" spans="1:45"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row>
    <row r="163" spans="1:45"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row>
    <row r="164" spans="1:45"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row>
    <row r="165" spans="1:4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row>
    <row r="166" spans="1:45"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row>
    <row r="167" spans="1:45"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row>
    <row r="168" spans="1:45"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row>
    <row r="169" spans="1:45"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row>
    <row r="170" spans="1:45"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row>
    <row r="171" spans="1:45"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row>
    <row r="172" spans="1:45"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row>
    <row r="173" spans="1:45"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row>
    <row r="174" spans="1:45"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row>
    <row r="175" spans="1:4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row>
    <row r="176" spans="1:45"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row>
    <row r="177" spans="1:45"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row>
    <row r="178" spans="1:45"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row>
    <row r="179" spans="1:45"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row>
    <row r="180" spans="1:45"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row>
    <row r="181" spans="1:45"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row>
    <row r="182" spans="1:45"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row>
    <row r="183" spans="1:45"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row>
    <row r="184" spans="1:45"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row>
    <row r="185" spans="1:4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row>
    <row r="186" spans="1:45"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row>
    <row r="187" spans="1:45"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row>
    <row r="188" spans="1:45"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row>
    <row r="189" spans="1:45"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row>
    <row r="190" spans="1:45"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row>
    <row r="191" spans="1:45"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row>
    <row r="192" spans="1:45"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row>
    <row r="193" spans="1:45"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row>
    <row r="194" spans="1:45"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row>
    <row r="195" spans="1:4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row>
    <row r="196" spans="1:45"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row>
    <row r="197" spans="1:45"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row>
    <row r="198" spans="1:45"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row>
    <row r="199" spans="1:45"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row>
    <row r="200" spans="1:45"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row>
    <row r="201" spans="1:45"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1:45"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1:45"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1:45"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1:4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1:45"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1:45"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1:45"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1:45"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1:45"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1:45"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1:45"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1:45"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1:45"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1:4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1:45"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1:45"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1:45"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1:45"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1:45"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1:45"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1:45"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1:45"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1:45"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1:4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row>
    <row r="356" spans="1:45"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row>
    <row r="357" spans="1:45"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row>
    <row r="358" spans="1:45"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row>
    <row r="359" spans="1:45"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row>
    <row r="360" spans="1:45"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row>
    <row r="361" spans="1:45"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row>
    <row r="362" spans="1:45"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row>
    <row r="363" spans="1:45"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row>
    <row r="364" spans="1:45"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row>
    <row r="365" spans="1:45"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row>
    <row r="366" spans="1:45"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row>
    <row r="367" spans="1:45"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row>
    <row r="368" spans="1:45"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row>
    <row r="369" spans="1:45"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row>
    <row r="370" spans="1:45"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row>
    <row r="371" spans="1:45"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row>
    <row r="372" spans="1:45"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row>
    <row r="373" spans="1:45"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row>
    <row r="374" spans="1:45"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row>
    <row r="375" spans="1:45"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row>
    <row r="376" spans="1:45"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row>
    <row r="377" spans="1:45"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row>
    <row r="378" spans="1:45"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row>
    <row r="379" spans="1:45"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row>
    <row r="380" spans="1:45"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row>
    <row r="381" spans="1:45"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row>
    <row r="382" spans="1:45"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row>
    <row r="383" spans="1:45"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row>
    <row r="384" spans="1:45"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row>
    <row r="385" spans="1:45"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row>
    <row r="386" spans="1:45"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row>
    <row r="387" spans="1:45"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row>
    <row r="388" spans="1:45"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row>
    <row r="389" spans="1:45"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row>
    <row r="390" spans="1:45"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row>
    <row r="391" spans="1:45"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row>
    <row r="392" spans="1:45"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row>
    <row r="393" spans="1:45"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row>
    <row r="394" spans="1:45"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row>
    <row r="395" spans="1:45"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row>
    <row r="396" spans="1:45"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row>
    <row r="397" spans="1:45"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row>
    <row r="398" spans="1:45"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row>
    <row r="399" spans="1:45"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row>
    <row r="400" spans="1:45"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row>
    <row r="401" spans="1:45"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row>
    <row r="402" spans="1:45"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row>
    <row r="403" spans="1:45"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row>
    <row r="404" spans="1:45"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row>
    <row r="405" spans="1:45"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row>
    <row r="406" spans="1:45"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row>
    <row r="407" spans="1:45"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row>
    <row r="408" spans="1:45"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row>
    <row r="409" spans="1:45"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row>
    <row r="410" spans="1:45"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row>
    <row r="411" spans="1:45"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row>
    <row r="412" spans="1:45"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row>
    <row r="413" spans="1:45"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row>
    <row r="414" spans="1:45"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row>
    <row r="415" spans="1:45"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row>
    <row r="416" spans="1:45"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row>
    <row r="417" spans="1:45"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row>
    <row r="418" spans="1:45"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row>
    <row r="419" spans="1:45"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row>
    <row r="420" spans="1:45"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row>
    <row r="421" spans="1:45"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row>
    <row r="422" spans="1:45"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row>
    <row r="423" spans="1:45"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row>
    <row r="424" spans="1:45"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row>
    <row r="425" spans="1:45"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row>
    <row r="426" spans="1:45"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row>
    <row r="427" spans="1:45"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row>
    <row r="428" spans="1:45"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row>
    <row r="429" spans="1:45"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row>
    <row r="430" spans="1:45"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row>
    <row r="431" spans="1:45"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row>
    <row r="432" spans="1:45"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row>
    <row r="433" spans="1:45"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row>
    <row r="434" spans="1:45"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row>
    <row r="435" spans="1:45"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row>
    <row r="436" spans="1:45"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row>
    <row r="437" spans="1:45"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row>
    <row r="438" spans="1:45"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row>
    <row r="439" spans="1:45"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row>
    <row r="440" spans="1:45"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row>
    <row r="441" spans="1:45"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row>
    <row r="442" spans="1:45"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row>
    <row r="443" spans="1:45"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row>
    <row r="444" spans="1:45"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row>
    <row r="445" spans="1:45"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row>
    <row r="446" spans="1:45"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row>
    <row r="447" spans="1:45"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row>
    <row r="448" spans="1:45"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row>
    <row r="449" spans="1:45"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row>
    <row r="450" spans="1:45"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row>
    <row r="451" spans="1:45"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row>
    <row r="452" spans="1:45"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row>
    <row r="453" spans="1:45"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row>
    <row r="454" spans="1:45"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row>
    <row r="455" spans="1:45"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row>
    <row r="456" spans="1:45"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row>
    <row r="457" spans="1:45"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row>
    <row r="458" spans="1:45"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row>
    <row r="459" spans="1:45"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row>
    <row r="460" spans="1:45"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row>
    <row r="461" spans="1:45"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row>
    <row r="462" spans="1:45"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row>
    <row r="463" spans="1:45"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row>
    <row r="464" spans="1:45"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row>
    <row r="465" spans="1:45"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row>
    <row r="466" spans="1:45"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row>
    <row r="467" spans="1:45"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row>
    <row r="468" spans="1:45"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row>
    <row r="469" spans="1:45"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row>
    <row r="470" spans="1:45"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row>
    <row r="471" spans="1:45"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row>
    <row r="472" spans="1:45"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row>
    <row r="473" spans="1:45"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row>
    <row r="474" spans="1:45"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row>
    <row r="475" spans="1:45"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row>
    <row r="476" spans="1:45"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row>
    <row r="477" spans="1:45"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row>
    <row r="478" spans="1:45"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row>
    <row r="479" spans="1:45"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row>
    <row r="480" spans="1:45"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row>
    <row r="481" spans="1:45"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row>
    <row r="482" spans="1:45"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row>
    <row r="483" spans="1:45"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row>
    <row r="484" spans="1:45"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row>
    <row r="485" spans="1:45"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row>
    <row r="486" spans="1:45"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row>
    <row r="487" spans="1:45"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row>
    <row r="488" spans="1:45"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row>
    <row r="489" spans="1:45"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row>
    <row r="490" spans="1:45"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row>
    <row r="491" spans="1:45"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row>
    <row r="492" spans="1:45"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row>
    <row r="493" spans="1:45"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row>
    <row r="494" spans="1:45"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row>
    <row r="495" spans="1:45"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row>
    <row r="496" spans="1:45"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row>
    <row r="497" spans="1:45"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row>
    <row r="498" spans="1:45"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row>
    <row r="499" spans="1:45"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row>
    <row r="500" spans="1:45"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row>
    <row r="501" spans="1:45"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row>
    <row r="502" spans="1:45"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row>
    <row r="503" spans="1:45"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row>
    <row r="504" spans="1:45"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row>
    <row r="505" spans="1:45"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row>
    <row r="506" spans="1:45"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row>
    <row r="507" spans="1:45"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row>
    <row r="508" spans="1:45"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row>
    <row r="509" spans="1:45"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row>
    <row r="510" spans="1:45"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row>
    <row r="511" spans="1:45"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row>
    <row r="512" spans="1:45"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row>
    <row r="513" spans="1:45"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row>
    <row r="514" spans="1:45"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row>
    <row r="515" spans="1:45"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row>
    <row r="516" spans="1:45"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row>
    <row r="517" spans="1:45"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row>
    <row r="518" spans="1:45"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row>
    <row r="519" spans="1:45"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row>
    <row r="520" spans="1:45"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row>
    <row r="521" spans="1:45"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row>
    <row r="522" spans="1:45"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row>
    <row r="523" spans="1:45"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row>
    <row r="524" spans="1:45"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row>
    <row r="525" spans="1:45"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row>
    <row r="526" spans="1:45"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row>
    <row r="527" spans="1:45"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row>
    <row r="528" spans="1:45"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row>
    <row r="529" spans="1:45"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row>
    <row r="530" spans="1:45"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row>
    <row r="531" spans="1:45"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row>
    <row r="532" spans="1:45"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row>
    <row r="533" spans="1:45"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row>
    <row r="534" spans="1:45"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row>
    <row r="535" spans="1:45"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row>
    <row r="536" spans="1:45"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row>
    <row r="537" spans="1:45"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row>
    <row r="538" spans="1:45"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row>
    <row r="539" spans="1:45"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row>
    <row r="540" spans="1:45"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row>
    <row r="541" spans="1:45"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row>
    <row r="542" spans="1:45"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row>
    <row r="543" spans="1:45"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row>
    <row r="544" spans="1:45"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row>
    <row r="545" spans="1:45"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row>
    <row r="546" spans="1:45"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row>
    <row r="547" spans="1:45"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row>
    <row r="548" spans="1:45"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row>
    <row r="549" spans="1:45"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row>
    <row r="550" spans="1:45"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row>
    <row r="551" spans="1:45"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row>
    <row r="552" spans="1:45"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row>
    <row r="553" spans="1:45"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row>
    <row r="554" spans="1:45"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row>
    <row r="555" spans="1:45"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row>
    <row r="556" spans="1:45"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row>
    <row r="557" spans="1:45"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row>
    <row r="558" spans="1:45"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row>
    <row r="559" spans="1:45"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row>
    <row r="560" spans="1:45"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row>
    <row r="561" spans="1:45"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row>
    <row r="562" spans="1:45"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row>
    <row r="563" spans="1:45"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row>
    <row r="564" spans="1:45"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row>
    <row r="565" spans="1:45"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row>
    <row r="566" spans="1:45"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row>
    <row r="567" spans="1:45"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row>
    <row r="568" spans="1:45"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row>
    <row r="569" spans="1:45"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row>
    <row r="570" spans="1:45"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row>
    <row r="571" spans="1:45"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row>
    <row r="572" spans="1:45"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row>
    <row r="573" spans="1:45"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row>
    <row r="574" spans="1:45"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row>
    <row r="575" spans="1:45"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row>
    <row r="576" spans="1:45"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row>
    <row r="577" spans="1:45"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row>
    <row r="578" spans="1:45"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row>
    <row r="579" spans="1:45"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row>
    <row r="580" spans="1:45"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row>
    <row r="581" spans="1:45"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row>
    <row r="582" spans="1:45"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row>
    <row r="583" spans="1:45"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row>
    <row r="584" spans="1:45"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row>
    <row r="585" spans="1:45"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row>
    <row r="586" spans="1:45"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row>
    <row r="587" spans="1:45"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row>
    <row r="588" spans="1:45"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row>
    <row r="589" spans="1:45"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row>
    <row r="590" spans="1:45"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row>
    <row r="591" spans="1:45"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row>
    <row r="592" spans="1:45"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row>
    <row r="593" spans="1:45"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row>
    <row r="594" spans="1:45"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row>
    <row r="595" spans="1:45"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row>
    <row r="596" spans="1:45"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row>
    <row r="597" spans="1:45"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row>
    <row r="598" spans="1:45"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row>
    <row r="599" spans="1:45"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row>
    <row r="600" spans="1:45"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row>
    <row r="601" spans="1:45"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row>
    <row r="602" spans="1:45"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row>
    <row r="603" spans="1:45"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row>
    <row r="604" spans="1:45"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row>
    <row r="605" spans="1:45"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row>
    <row r="606" spans="1:45"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row>
    <row r="607" spans="1:45"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row>
    <row r="608" spans="1:45"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row>
    <row r="609" spans="1:45"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row>
    <row r="610" spans="1:45"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row>
    <row r="611" spans="1:45"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row>
    <row r="612" spans="1:45"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row>
    <row r="613" spans="1:45"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row>
    <row r="614" spans="1:45"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row>
    <row r="615" spans="1:45"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row>
    <row r="616" spans="1:45"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row>
    <row r="617" spans="1:45"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row>
    <row r="618" spans="1:45"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row>
    <row r="619" spans="1:45"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row>
    <row r="620" spans="1:45"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row>
    <row r="621" spans="1:45"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row>
    <row r="622" spans="1:45"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row>
    <row r="623" spans="1:45"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row>
    <row r="624" spans="1:45"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row>
    <row r="625" spans="1:45"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row>
    <row r="626" spans="1:45"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row>
    <row r="627" spans="1:45"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row>
    <row r="628" spans="1:45"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row>
    <row r="629" spans="1:45"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row>
    <row r="630" spans="1:45"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row>
    <row r="631" spans="1:45"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row>
    <row r="632" spans="1:45"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row>
    <row r="633" spans="1:45"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row>
    <row r="634" spans="1:45"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row>
    <row r="635" spans="1:45"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row>
    <row r="636" spans="1:45"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row>
    <row r="637" spans="1:45"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row>
    <row r="638" spans="1:45"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row>
    <row r="639" spans="1:45"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row>
    <row r="640" spans="1:45"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row>
    <row r="641" spans="1:45"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row>
    <row r="642" spans="1:45"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row>
    <row r="643" spans="1:45"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row>
    <row r="644" spans="1:45"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row>
    <row r="645" spans="1:45"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row>
    <row r="646" spans="1:45"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row>
    <row r="647" spans="1:45"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row>
    <row r="648" spans="1:45"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row>
    <row r="649" spans="1:45"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row>
    <row r="650" spans="1:45"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row>
    <row r="651" spans="1:45"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row>
    <row r="652" spans="1:45"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row>
    <row r="653" spans="1:45"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row>
    <row r="654" spans="1:45"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row>
    <row r="655" spans="1:45"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row>
    <row r="656" spans="1:45"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row>
    <row r="657" spans="1:45"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row>
    <row r="658" spans="1:45"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row>
    <row r="659" spans="1:45"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row>
    <row r="660" spans="1:45"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row>
    <row r="661" spans="1:45"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row>
    <row r="662" spans="1:45"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row>
    <row r="663" spans="1:45"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row>
    <row r="664" spans="1:45"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row>
    <row r="665" spans="1:45"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row>
    <row r="666" spans="1:45"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row>
    <row r="667" spans="1:45"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row>
    <row r="668" spans="1:45"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row>
    <row r="669" spans="1:45"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row>
    <row r="670" spans="1:45"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row>
    <row r="671" spans="1:45"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row>
    <row r="672" spans="1:45"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row>
    <row r="673" spans="1:45"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row>
    <row r="674" spans="1:45"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row>
    <row r="675" spans="1:45"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row>
    <row r="676" spans="1:45"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row>
    <row r="677" spans="1:45"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row>
    <row r="678" spans="1:45"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row>
    <row r="679" spans="1:45"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row>
    <row r="680" spans="1:45"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row>
    <row r="681" spans="1:45"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row>
    <row r="682" spans="1:45"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row>
    <row r="683" spans="1:45"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row>
    <row r="684" spans="1:45"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row>
    <row r="685" spans="1:45"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row>
    <row r="686" spans="1:45"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row>
    <row r="687" spans="1:45"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row>
    <row r="688" spans="1:45"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row>
    <row r="689" spans="1:45"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row>
    <row r="690" spans="1:45"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row>
    <row r="691" spans="1:45"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row>
    <row r="692" spans="1:45"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row>
    <row r="693" spans="1:45"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row>
    <row r="694" spans="1:45"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row>
    <row r="695" spans="1:45"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row>
    <row r="696" spans="1:45"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row>
    <row r="697" spans="1:45"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row>
    <row r="698" spans="1:45"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row>
    <row r="699" spans="1:45"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row>
    <row r="700" spans="1:45"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row>
    <row r="701" spans="1:45"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row>
    <row r="702" spans="1:45"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row>
    <row r="703" spans="1:45"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row>
    <row r="704" spans="1:45"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row>
    <row r="705" spans="1:45"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row>
    <row r="706" spans="1:45"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row>
    <row r="707" spans="1:45"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row>
    <row r="708" spans="1:45"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row>
    <row r="709" spans="1:45"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row>
    <row r="710" spans="1:45"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row>
    <row r="711" spans="1:45"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row>
    <row r="712" spans="1:45"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row>
    <row r="713" spans="1:45"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row>
    <row r="714" spans="1:45"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row>
    <row r="715" spans="1:45"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row>
    <row r="716" spans="1:45"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row>
    <row r="717" spans="1:45"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row>
    <row r="718" spans="1:45"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row>
    <row r="719" spans="1:45"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row>
    <row r="720" spans="1:45"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row>
    <row r="721" spans="1:45"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row>
    <row r="722" spans="1:45"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row>
    <row r="723" spans="1:45"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row>
    <row r="724" spans="1:45"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row>
    <row r="725" spans="1:45"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row>
    <row r="726" spans="1:45"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row>
    <row r="727" spans="1:45"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row>
    <row r="728" spans="1:45"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row>
    <row r="729" spans="1:45"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row>
    <row r="730" spans="1:45"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row>
    <row r="731" spans="1:45"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row>
    <row r="732" spans="1:45"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row>
    <row r="733" spans="1:45"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row>
    <row r="734" spans="1:45"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row>
    <row r="735" spans="1:45"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row>
    <row r="736" spans="1:45"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row>
    <row r="737" spans="1:45"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row>
    <row r="738" spans="1:45"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row>
    <row r="739" spans="1:45"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row>
    <row r="740" spans="1:45"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row>
    <row r="741" spans="1:45"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row>
    <row r="742" spans="1:45"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row>
    <row r="743" spans="1:45"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row>
    <row r="744" spans="1:45"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row>
    <row r="745" spans="1:45"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row>
    <row r="746" spans="1:45"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row>
    <row r="747" spans="1:45"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row>
    <row r="748" spans="1:45"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row>
    <row r="749" spans="1:45"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row>
    <row r="750" spans="1:45"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row>
    <row r="751" spans="1:45"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row>
    <row r="752" spans="1:45"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row>
    <row r="753" spans="1:45"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row>
    <row r="754" spans="1:45"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row>
    <row r="755" spans="1:45"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row>
    <row r="756" spans="1:45"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row>
    <row r="757" spans="1:45"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row>
    <row r="758" spans="1:45"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row>
    <row r="759" spans="1:45"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row>
    <row r="760" spans="1:45"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row>
    <row r="761" spans="1:45"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row>
    <row r="762" spans="1:45"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row>
    <row r="763" spans="1:45"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row>
    <row r="764" spans="1:45"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row>
    <row r="765" spans="1:45"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row>
    <row r="766" spans="1:45"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row>
    <row r="767" spans="1:45"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row>
    <row r="768" spans="1:45"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row>
    <row r="769" spans="1:45"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row>
    <row r="770" spans="1:45"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row>
    <row r="771" spans="1:45"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row>
    <row r="772" spans="1:45"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row>
    <row r="773" spans="1:45"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row>
    <row r="774" spans="1:45"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row>
    <row r="775" spans="1:45"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row>
    <row r="776" spans="1:45"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row>
    <row r="777" spans="1:45"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row>
    <row r="778" spans="1:45"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row>
    <row r="779" spans="1:45"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row>
    <row r="780" spans="1:45"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row>
    <row r="781" spans="1:45"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row>
    <row r="782" spans="1:45"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row>
    <row r="783" spans="1:45"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row>
    <row r="784" spans="1:45"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row>
    <row r="785" spans="1:45"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row>
    <row r="786" spans="1:45"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row>
    <row r="787" spans="1:45"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row>
    <row r="788" spans="1:45"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row>
    <row r="789" spans="1:45"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row>
    <row r="790" spans="1:45"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row>
    <row r="791" spans="1:45"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row>
    <row r="792" spans="1:45"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row>
    <row r="793" spans="1:45"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row>
    <row r="794" spans="1:45"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row>
    <row r="795" spans="1:45"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row>
    <row r="796" spans="1:45"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row>
    <row r="797" spans="1:45"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row>
    <row r="798" spans="1:45"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row>
    <row r="799" spans="1:45"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row>
    <row r="800" spans="1:45"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row>
    <row r="801" spans="1:45"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row>
    <row r="802" spans="1:45"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row>
    <row r="803" spans="1:45"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row>
    <row r="804" spans="1:45"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row>
    <row r="805" spans="1:45"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row>
    <row r="806" spans="1:45"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row>
    <row r="807" spans="1:45"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row>
    <row r="808" spans="1:45"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row>
    <row r="809" spans="1:45"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row>
    <row r="810" spans="1:45"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row>
    <row r="811" spans="1:45"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row>
    <row r="812" spans="1:45"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row>
    <row r="813" spans="1:45"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row>
    <row r="814" spans="1:45"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row>
    <row r="815" spans="1:45"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row>
    <row r="816" spans="1:45"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row>
    <row r="817" spans="1:45"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row>
    <row r="818" spans="1:45"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row>
    <row r="819" spans="1:45"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row>
    <row r="820" spans="1:45"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row>
    <row r="821" spans="1:45"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row>
    <row r="822" spans="1:45"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row>
    <row r="823" spans="1:45"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row>
    <row r="824" spans="1:45"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row>
    <row r="825" spans="1:45"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row>
    <row r="826" spans="1:45"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row>
    <row r="827" spans="1:45"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row>
    <row r="828" spans="1:45"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row>
    <row r="829" spans="1:45"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row>
    <row r="830" spans="1:45"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row>
    <row r="831" spans="1:45"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row>
    <row r="832" spans="1:45"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row>
    <row r="833" spans="1:45"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row>
    <row r="834" spans="1:45"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row>
    <row r="835" spans="1:45"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row>
    <row r="836" spans="1:45"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row>
    <row r="837" spans="1:45"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row>
    <row r="838" spans="1:45"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row>
    <row r="839" spans="1:45"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row>
    <row r="840" spans="1:45"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row>
    <row r="841" spans="1:45"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row>
    <row r="842" spans="1:45"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row>
    <row r="843" spans="1:45"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row>
    <row r="844" spans="1:45"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row>
    <row r="845" spans="1:45"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row>
    <row r="846" spans="1:45"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row>
    <row r="847" spans="1:45"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row>
    <row r="848" spans="1:45"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row>
    <row r="849" spans="1:45"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row>
    <row r="850" spans="1:45"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row>
    <row r="851" spans="1:45"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row>
    <row r="852" spans="1:45"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row>
    <row r="853" spans="1:45"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row>
    <row r="854" spans="1:45"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row>
    <row r="855" spans="1:45"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row>
    <row r="856" spans="1:45"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row>
    <row r="857" spans="1:45"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row>
    <row r="858" spans="1:45"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row>
    <row r="859" spans="1:45"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row>
    <row r="860" spans="1:45"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row>
    <row r="861" spans="1:45"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row>
    <row r="862" spans="1:45"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row>
    <row r="863" spans="1:45"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row>
    <row r="864" spans="1:45"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row>
    <row r="865" spans="1:45"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row>
    <row r="866" spans="1:45"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row>
    <row r="867" spans="1:45"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row>
    <row r="868" spans="1:45"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row>
    <row r="869" spans="1:45"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row>
    <row r="870" spans="1:45"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row>
    <row r="871" spans="1:45"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row>
    <row r="872" spans="1:45"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row>
    <row r="873" spans="1:45"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row>
    <row r="874" spans="1:45"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row>
    <row r="875" spans="1:45"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row>
    <row r="876" spans="1:45"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row>
    <row r="877" spans="1:45"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row>
    <row r="878" spans="1:45"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row>
    <row r="879" spans="1:45"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row>
    <row r="880" spans="1:45"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row>
    <row r="881" spans="1:45"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row>
    <row r="882" spans="1:45"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row>
    <row r="883" spans="1:45"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row>
    <row r="884" spans="1:45"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row>
    <row r="885" spans="1:45"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row>
    <row r="886" spans="1:45"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row>
    <row r="887" spans="1:45"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row>
    <row r="888" spans="1:45"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row>
    <row r="889" spans="1:45"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row>
    <row r="890" spans="1:45"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row>
    <row r="891" spans="1:45"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row>
    <row r="892" spans="1:45"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row>
    <row r="893" spans="1:45"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row>
    <row r="894" spans="1:45"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row>
    <row r="895" spans="1:45"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row>
    <row r="896" spans="1:45"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row>
    <row r="897" spans="1:45"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row>
    <row r="898" spans="1:45"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row>
    <row r="899" spans="1:45"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row>
    <row r="900" spans="1:45"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row>
    <row r="901" spans="1:45"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row>
    <row r="902" spans="1:45"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row>
    <row r="903" spans="1:45"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row>
    <row r="904" spans="1:45"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row>
    <row r="905" spans="1:45"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row>
    <row r="906" spans="1:45"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row>
    <row r="907" spans="1:45"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row>
    <row r="908" spans="1:45"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row>
    <row r="909" spans="1:45"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row>
    <row r="910" spans="1:45"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row>
    <row r="911" spans="1:45"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row>
    <row r="912" spans="1:45"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row>
    <row r="913" spans="1:45"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row>
    <row r="914" spans="1:45"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row>
    <row r="915" spans="1:45"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row>
    <row r="916" spans="1:45"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row>
    <row r="917" spans="1:45"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row>
    <row r="918" spans="1:45"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row>
    <row r="919" spans="1:45"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row>
    <row r="920" spans="1:45"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row>
    <row r="921" spans="1:45"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row>
    <row r="922" spans="1:45"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row>
    <row r="923" spans="1:45"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row>
    <row r="924" spans="1:45"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row>
    <row r="925" spans="1:45"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row>
    <row r="926" spans="1:45"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row>
    <row r="927" spans="1:45"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row>
    <row r="928" spans="1:45"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row>
    <row r="929" spans="1:45"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row>
    <row r="930" spans="1:45"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row>
    <row r="931" spans="1:45"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row>
    <row r="932" spans="1:45"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row>
    <row r="933" spans="1:45"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row>
    <row r="934" spans="1:45"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row>
    <row r="935" spans="1:45"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row>
    <row r="936" spans="1:45"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row>
    <row r="937" spans="1:45"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row>
    <row r="938" spans="1:45"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row>
    <row r="939" spans="1:45"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row>
    <row r="940" spans="1:45"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row>
    <row r="941" spans="1:45"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row>
    <row r="942" spans="1:45"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row>
    <row r="943" spans="1:45"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row>
    <row r="944" spans="1:45"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row>
    <row r="945" spans="1:45"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row>
    <row r="946" spans="1:45"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row>
    <row r="947" spans="1:45"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row>
    <row r="948" spans="1:45"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row>
    <row r="949" spans="1:45"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row>
    <row r="950" spans="1:45"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row>
    <row r="951" spans="1:45"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row>
    <row r="952" spans="1:45"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row>
    <row r="953" spans="1:45"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row>
    <row r="954" spans="1:45"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row>
    <row r="955" spans="1:45"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row>
    <row r="956" spans="1:45"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row>
    <row r="957" spans="1:45"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row>
    <row r="958" spans="1:45"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row>
    <row r="959" spans="1:45"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row>
    <row r="960" spans="1:45"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row>
    <row r="961" spans="1:45"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row>
    <row r="962" spans="1:45"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row>
    <row r="963" spans="1:45"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row>
    <row r="964" spans="1:45"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row>
    <row r="965" spans="1:45"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row>
    <row r="966" spans="1:45"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row>
    <row r="967" spans="1:45"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row>
    <row r="968" spans="1:45"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row>
    <row r="969" spans="1:45"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row>
    <row r="970" spans="1:45"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row>
    <row r="971" spans="1:45"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row>
    <row r="972" spans="1:45"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row>
    <row r="973" spans="1:45"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row>
    <row r="974" spans="1:45"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row>
    <row r="975" spans="1:45"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row>
    <row r="976" spans="1:45"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row>
    <row r="977" spans="1:45"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row>
    <row r="978" spans="1:45"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row>
    <row r="979" spans="1:45"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row>
    <row r="980" spans="1:45"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row>
    <row r="981" spans="1:45"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row>
    <row r="982" spans="1:45"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row>
    <row r="983" spans="1:45"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row>
    <row r="984" spans="1:45"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row>
    <row r="985" spans="1:45"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row>
    <row r="986" spans="1:45"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row>
    <row r="987" spans="1:45"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row>
    <row r="988" spans="1:45"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row>
    <row r="989" spans="1:45"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row>
    <row r="990" spans="1:45"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row>
    <row r="991" spans="1:45"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row>
    <row r="992" spans="1:45"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row>
    <row r="993" spans="1:45"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row>
    <row r="994" spans="1:45"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row>
    <row r="995" spans="1:45"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row>
    <row r="996" spans="1:45"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row>
    <row r="997" spans="1:45"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row>
    <row r="998" spans="1:45"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row>
    <row r="999" spans="1:45"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row>
    <row r="1000" spans="1:45"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1B00-000000000000}">
      <formula1>$B$117:$B$129</formula1>
    </dataValidation>
    <dataValidation type="list" allowBlank="1" showInputMessage="1" showErrorMessage="1" prompt=" - " sqref="D12" xr:uid="{00000000-0002-0000-1B00-000001000000}">
      <formula1>$A$100:$A$105</formula1>
    </dataValidation>
    <dataValidation type="list" allowBlank="1" showErrorMessage="1" sqref="K49" xr:uid="{00000000-0002-0000-1B00-000002000000}">
      <formula1>$A$79:$A$82</formula1>
    </dataValidation>
    <dataValidation type="list" allowBlank="1" showInputMessage="1" showErrorMessage="1" prompt=" - " sqref="D49:D52" xr:uid="{00000000-0002-0000-1B00-000003000000}">
      <formula1>$A$79:$A$82</formula1>
    </dataValidation>
    <dataValidation type="list" allowBlank="1" showInputMessage="1" showErrorMessage="1" prompt=" - " sqref="D8" xr:uid="{00000000-0002-0000-1B00-000004000000}">
      <formula1>$A$135:$A$137</formula1>
    </dataValidation>
    <dataValidation type="list" allowBlank="1" showInputMessage="1" showErrorMessage="1" prompt=" - " sqref="D7" xr:uid="{00000000-0002-0000-1B00-000005000000}">
      <formula1>$A$145:$A$149</formula1>
    </dataValidation>
    <dataValidation type="list" allowBlank="1" showInputMessage="1" showErrorMessage="1" prompt=" - " sqref="D13" xr:uid="{00000000-0002-0000-1B00-000006000000}">
      <formula1>$A$121:$A$128</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00"/>
  </sheetPr>
  <dimension ref="A1:Z1000"/>
  <sheetViews>
    <sheetView workbookViewId="0"/>
  </sheetViews>
  <sheetFormatPr baseColWidth="10" defaultColWidth="12.5703125" defaultRowHeight="15" customHeight="1"/>
  <cols>
    <col min="1" max="1" width="14.140625" customWidth="1"/>
    <col min="3" max="3" width="12.85546875" customWidth="1"/>
    <col min="4" max="5" width="10.4257812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21.28515625" customWidth="1"/>
    <col min="15" max="16" width="10.7109375" hidden="1" customWidth="1"/>
    <col min="18" max="18" width="14.85546875" customWidth="1"/>
    <col min="19" max="19" width="14.5703125" customWidth="1"/>
    <col min="20" max="21" width="11.42578125" customWidth="1"/>
    <col min="22" max="22" width="13"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768" t="s">
        <v>209</v>
      </c>
      <c r="M8" s="767"/>
      <c r="N8" s="2"/>
      <c r="O8" s="2"/>
      <c r="P8" s="2"/>
      <c r="Q8" s="2"/>
      <c r="R8" s="2"/>
      <c r="S8" s="2"/>
      <c r="T8" s="2"/>
      <c r="U8" s="2"/>
      <c r="V8" s="2"/>
      <c r="W8" s="2"/>
      <c r="X8" s="2"/>
      <c r="Y8" s="2"/>
      <c r="Z8" s="2"/>
    </row>
    <row r="9" spans="1:26"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54" customHeight="1">
      <c r="A11" s="783" t="s">
        <v>10</v>
      </c>
      <c r="B11" s="784"/>
      <c r="C11" s="785"/>
      <c r="D11" s="1276" t="s">
        <v>590</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row>
    <row r="12" spans="1:26" ht="36.75" customHeight="1">
      <c r="A12" s="803" t="s">
        <v>16</v>
      </c>
      <c r="B12" s="777"/>
      <c r="C12" s="797"/>
      <c r="D12" s="804" t="s">
        <v>196</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row>
    <row r="13" spans="1:26" ht="38.25" customHeight="1">
      <c r="A13" s="803" t="s">
        <v>24</v>
      </c>
      <c r="B13" s="777"/>
      <c r="C13" s="797"/>
      <c r="D13" s="805" t="s">
        <v>172</v>
      </c>
      <c r="E13" s="777"/>
      <c r="F13" s="777"/>
      <c r="G13" s="777"/>
      <c r="H13" s="777"/>
      <c r="I13" s="777"/>
      <c r="J13" s="797"/>
      <c r="K13" s="36" t="s">
        <v>25</v>
      </c>
      <c r="L13" s="806" t="s">
        <v>591</v>
      </c>
      <c r="M13" s="778"/>
      <c r="N13" s="157"/>
      <c r="O13" s="4"/>
      <c r="P13" s="4"/>
      <c r="Q13" s="4"/>
      <c r="R13" s="143" t="s">
        <v>27</v>
      </c>
      <c r="S13" s="13"/>
      <c r="T13" s="14" t="s">
        <v>28</v>
      </c>
      <c r="U13" s="15"/>
      <c r="V13" s="16"/>
      <c r="W13" s="16"/>
      <c r="X13" s="16"/>
      <c r="Y13" s="143" t="s">
        <v>29</v>
      </c>
      <c r="Z13" s="4"/>
    </row>
    <row r="14" spans="1:26" ht="34.5" customHeight="1">
      <c r="A14" s="803" t="s">
        <v>30</v>
      </c>
      <c r="B14" s="777"/>
      <c r="C14" s="797"/>
      <c r="D14" s="812" t="s">
        <v>108</v>
      </c>
      <c r="E14" s="777"/>
      <c r="F14" s="797"/>
      <c r="G14" s="874" t="s">
        <v>109</v>
      </c>
      <c r="H14" s="777"/>
      <c r="I14" s="777"/>
      <c r="J14" s="797"/>
      <c r="K14" s="63" t="s">
        <v>110</v>
      </c>
      <c r="L14" s="873" t="s">
        <v>111</v>
      </c>
      <c r="M14" s="778"/>
      <c r="N14" s="4"/>
      <c r="O14" s="4"/>
      <c r="P14" s="4"/>
      <c r="Q14" s="4"/>
      <c r="R14" s="145" t="s">
        <v>32</v>
      </c>
      <c r="S14" s="16"/>
      <c r="T14" s="18"/>
      <c r="U14" s="19" t="s">
        <v>28</v>
      </c>
      <c r="V14" s="16"/>
      <c r="W14" s="16"/>
      <c r="X14" s="16"/>
      <c r="Y14" s="145" t="s">
        <v>29</v>
      </c>
      <c r="Z14" s="4"/>
    </row>
    <row r="15" spans="1:26" ht="24.75" customHeight="1">
      <c r="A15" s="959" t="s">
        <v>33</v>
      </c>
      <c r="B15" s="809"/>
      <c r="C15" s="810"/>
      <c r="D15" s="828" t="s">
        <v>112</v>
      </c>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row>
    <row r="16" spans="1:26" ht="36.75" customHeight="1">
      <c r="A16" s="773"/>
      <c r="B16" s="774"/>
      <c r="C16" s="811"/>
      <c r="D16" s="968" t="s">
        <v>35</v>
      </c>
      <c r="E16" s="777"/>
      <c r="F16" s="797"/>
      <c r="G16" s="1205" t="s">
        <v>36</v>
      </c>
      <c r="H16" s="777"/>
      <c r="I16" s="777"/>
      <c r="J16" s="797"/>
      <c r="K16" s="64" t="s">
        <v>37</v>
      </c>
      <c r="L16" s="967" t="s">
        <v>38</v>
      </c>
      <c r="M16" s="778"/>
      <c r="N16" s="4"/>
      <c r="O16" s="4"/>
      <c r="P16" s="4"/>
      <c r="Q16" s="4"/>
      <c r="R16" s="145" t="s">
        <v>39</v>
      </c>
      <c r="S16" s="16"/>
      <c r="T16" s="16"/>
      <c r="U16" s="16"/>
      <c r="V16" s="19" t="s">
        <v>28</v>
      </c>
      <c r="W16" s="19" t="s">
        <v>28</v>
      </c>
      <c r="X16" s="19" t="s">
        <v>28</v>
      </c>
      <c r="Y16" s="145" t="s">
        <v>39</v>
      </c>
      <c r="Z16" s="4"/>
    </row>
    <row r="17" spans="1:26" ht="39.75" customHeight="1">
      <c r="A17" s="959" t="s">
        <v>40</v>
      </c>
      <c r="B17" s="809"/>
      <c r="C17" s="810"/>
      <c r="D17" s="951"/>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row>
    <row r="18" spans="1:26" ht="20.25" customHeight="1">
      <c r="A18" s="772"/>
      <c r="B18" s="770"/>
      <c r="C18" s="814"/>
      <c r="D18" s="147" t="s">
        <v>114</v>
      </c>
      <c r="E18" s="148">
        <v>2024</v>
      </c>
      <c r="F18" s="148">
        <v>2025</v>
      </c>
      <c r="G18" s="148">
        <v>2026</v>
      </c>
      <c r="H18" s="1274" t="s">
        <v>592</v>
      </c>
      <c r="I18" s="809"/>
      <c r="J18" s="809"/>
      <c r="K18" s="809"/>
      <c r="L18" s="809"/>
      <c r="M18" s="820"/>
      <c r="N18" s="1275"/>
      <c r="O18" s="4"/>
      <c r="P18" s="4"/>
      <c r="Q18" s="981"/>
      <c r="R18" s="2"/>
      <c r="S18" s="2"/>
      <c r="T18" s="2"/>
      <c r="U18" s="2"/>
      <c r="V18" s="2"/>
      <c r="W18" s="2"/>
      <c r="X18" s="2"/>
      <c r="Y18" s="2"/>
      <c r="Z18" s="4"/>
    </row>
    <row r="19" spans="1:26" ht="20.25" customHeight="1">
      <c r="A19" s="772"/>
      <c r="B19" s="770"/>
      <c r="C19" s="814"/>
      <c r="D19" s="149" t="s">
        <v>45</v>
      </c>
      <c r="E19" s="150" t="s">
        <v>101</v>
      </c>
      <c r="F19" s="150"/>
      <c r="G19" s="150"/>
      <c r="H19" s="770"/>
      <c r="I19" s="770"/>
      <c r="J19" s="770"/>
      <c r="K19" s="770"/>
      <c r="L19" s="770"/>
      <c r="M19" s="771"/>
      <c r="N19" s="772"/>
      <c r="O19" s="2"/>
      <c r="P19" s="2"/>
      <c r="Q19" s="770"/>
      <c r="R19" s="2"/>
      <c r="S19" s="2"/>
      <c r="T19" s="2"/>
      <c r="U19" s="2"/>
      <c r="V19" s="2"/>
      <c r="W19" s="2"/>
      <c r="X19" s="2"/>
      <c r="Y19" s="160"/>
      <c r="Z19" s="2"/>
    </row>
    <row r="20" spans="1:26" ht="18.75" customHeight="1">
      <c r="A20" s="772"/>
      <c r="B20" s="770"/>
      <c r="C20" s="814"/>
      <c r="D20" s="952"/>
      <c r="E20" s="809"/>
      <c r="F20" s="809"/>
      <c r="G20" s="866"/>
      <c r="H20" s="770"/>
      <c r="I20" s="770"/>
      <c r="J20" s="770"/>
      <c r="K20" s="770"/>
      <c r="L20" s="770"/>
      <c r="M20" s="771"/>
      <c r="N20" s="772"/>
      <c r="O20" s="2"/>
      <c r="P20" s="2"/>
      <c r="Q20" s="770"/>
      <c r="R20" s="2"/>
      <c r="S20" s="2"/>
      <c r="T20" s="2"/>
      <c r="U20" s="2"/>
      <c r="V20" s="2"/>
      <c r="W20" s="2"/>
      <c r="X20" s="2"/>
      <c r="Y20" s="2"/>
      <c r="Z20" s="2"/>
    </row>
    <row r="21" spans="1:26" ht="12.75" customHeight="1">
      <c r="A21" s="772"/>
      <c r="B21" s="770"/>
      <c r="C21" s="814"/>
      <c r="D21" s="821"/>
      <c r="E21" s="770"/>
      <c r="F21" s="770"/>
      <c r="G21" s="903"/>
      <c r="H21" s="770"/>
      <c r="I21" s="770"/>
      <c r="J21" s="770"/>
      <c r="K21" s="770"/>
      <c r="L21" s="770"/>
      <c r="M21" s="771"/>
      <c r="N21" s="772"/>
      <c r="O21" s="2"/>
      <c r="P21" s="2"/>
      <c r="Q21" s="770"/>
      <c r="R21" s="2"/>
      <c r="S21" s="2"/>
      <c r="T21" s="2"/>
      <c r="U21" s="2"/>
      <c r="V21" s="2"/>
      <c r="W21" s="2"/>
      <c r="X21" s="2"/>
      <c r="Y21" s="2"/>
      <c r="Z21" s="2"/>
    </row>
    <row r="22" spans="1:26" ht="13.5" customHeight="1">
      <c r="A22" s="815"/>
      <c r="B22" s="816"/>
      <c r="C22" s="817"/>
      <c r="D22" s="822"/>
      <c r="E22" s="816"/>
      <c r="F22" s="816"/>
      <c r="G22" s="904"/>
      <c r="H22" s="816"/>
      <c r="I22" s="816"/>
      <c r="J22" s="816"/>
      <c r="K22" s="816"/>
      <c r="L22" s="816"/>
      <c r="M22" s="823"/>
      <c r="N22" s="772"/>
      <c r="O22" s="2"/>
      <c r="P22" s="2"/>
      <c r="Q22" s="770"/>
      <c r="R22" s="2"/>
      <c r="S22" s="2"/>
      <c r="T22" s="2"/>
      <c r="U22" s="2"/>
      <c r="V22" s="2"/>
      <c r="W22" s="2"/>
      <c r="X22" s="2"/>
      <c r="Y22" s="2"/>
      <c r="Z22" s="2"/>
    </row>
    <row r="23" spans="1:26"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80" t="s">
        <v>46</v>
      </c>
      <c r="B24" s="781"/>
      <c r="C24" s="781"/>
      <c r="D24" s="781"/>
      <c r="E24" s="781"/>
      <c r="F24" s="781"/>
      <c r="G24" s="781"/>
      <c r="H24" s="781"/>
      <c r="I24" s="781"/>
      <c r="J24" s="781"/>
      <c r="K24" s="781"/>
      <c r="L24" s="781"/>
      <c r="M24" s="782"/>
      <c r="N24" s="2"/>
      <c r="O24" s="2"/>
      <c r="P24" s="2"/>
      <c r="Q24" s="2"/>
      <c r="R24" s="2"/>
      <c r="S24" s="2"/>
      <c r="T24" s="981"/>
      <c r="U24" s="770"/>
      <c r="V24" s="2"/>
      <c r="W24" s="2"/>
      <c r="X24" s="2"/>
      <c r="Y24" s="2"/>
      <c r="Z24" s="2"/>
    </row>
    <row r="25" spans="1:26" ht="48" customHeight="1">
      <c r="A25" s="828" t="s">
        <v>593</v>
      </c>
      <c r="B25" s="777"/>
      <c r="C25" s="777"/>
      <c r="D25" s="777"/>
      <c r="E25" s="777"/>
      <c r="F25" s="777"/>
      <c r="G25" s="777"/>
      <c r="H25" s="777"/>
      <c r="I25" s="777"/>
      <c r="J25" s="777"/>
      <c r="K25" s="777"/>
      <c r="L25" s="777"/>
      <c r="M25" s="797"/>
      <c r="N25" s="1277"/>
      <c r="O25" s="2"/>
      <c r="P25" s="2"/>
      <c r="Q25" s="2"/>
      <c r="R25" s="2"/>
      <c r="S25" s="2"/>
      <c r="T25" s="2"/>
      <c r="U25" s="2"/>
      <c r="V25" s="2"/>
      <c r="W25" s="2"/>
      <c r="X25" s="2"/>
      <c r="Y25" s="2"/>
      <c r="Z25" s="2"/>
    </row>
    <row r="26" spans="1:26" ht="76.5" customHeight="1">
      <c r="A26" s="803" t="s">
        <v>48</v>
      </c>
      <c r="B26" s="777"/>
      <c r="C26" s="797"/>
      <c r="D26" s="889" t="s">
        <v>594</v>
      </c>
      <c r="E26" s="777"/>
      <c r="F26" s="777"/>
      <c r="G26" s="777"/>
      <c r="H26" s="777"/>
      <c r="I26" s="777"/>
      <c r="J26" s="777"/>
      <c r="K26" s="777"/>
      <c r="L26" s="777"/>
      <c r="M26" s="778"/>
      <c r="N26" s="770"/>
      <c r="O26" s="2"/>
      <c r="P26" s="2"/>
      <c r="Q26" s="2"/>
      <c r="R26" s="2"/>
      <c r="S26" s="162"/>
      <c r="T26" s="2"/>
      <c r="U26" s="2"/>
      <c r="V26" s="2"/>
      <c r="W26" s="4"/>
      <c r="X26" s="4"/>
      <c r="Y26" s="2"/>
      <c r="Z26" s="2"/>
    </row>
    <row r="27" spans="1:26" ht="48" customHeight="1">
      <c r="A27" s="803" t="s">
        <v>50</v>
      </c>
      <c r="B27" s="777"/>
      <c r="C27" s="797"/>
      <c r="D27" s="824" t="s">
        <v>51</v>
      </c>
      <c r="E27" s="809"/>
      <c r="F27" s="809"/>
      <c r="G27" s="809"/>
      <c r="H27" s="809"/>
      <c r="I27" s="809"/>
      <c r="J27" s="810"/>
      <c r="K27" s="32" t="s">
        <v>52</v>
      </c>
      <c r="L27" s="824" t="s">
        <v>51</v>
      </c>
      <c r="M27" s="820"/>
      <c r="N27" s="157"/>
      <c r="O27" s="4"/>
      <c r="P27" s="4"/>
      <c r="Q27" s="4"/>
      <c r="R27" s="4"/>
      <c r="S27" s="162"/>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162"/>
      <c r="T28" s="4"/>
      <c r="U28" s="4"/>
      <c r="V28" s="4"/>
      <c r="W28" s="4"/>
      <c r="X28" s="4"/>
      <c r="Y28" s="4"/>
      <c r="Z28" s="4"/>
    </row>
    <row r="29" spans="1:26" ht="33.75" customHeight="1">
      <c r="A29" s="815"/>
      <c r="B29" s="816"/>
      <c r="C29" s="817"/>
      <c r="D29" s="1219" t="s">
        <v>343</v>
      </c>
      <c r="E29" s="777"/>
      <c r="F29" s="797"/>
      <c r="G29" s="1018" t="s">
        <v>119</v>
      </c>
      <c r="H29" s="777"/>
      <c r="I29" s="777"/>
      <c r="J29" s="777"/>
      <c r="K29" s="797"/>
      <c r="L29" s="960" t="s">
        <v>344</v>
      </c>
      <c r="M29" s="797"/>
      <c r="N29" s="2"/>
      <c r="O29" s="2"/>
      <c r="P29" s="2"/>
      <c r="Q29" s="2"/>
      <c r="R29" s="2"/>
      <c r="S29" s="162"/>
      <c r="T29" s="2"/>
      <c r="U29" s="2"/>
      <c r="V29" s="2"/>
      <c r="W29" s="4"/>
      <c r="X29" s="4"/>
      <c r="Y29" s="2"/>
      <c r="Z29" s="2"/>
    </row>
    <row r="30" spans="1:26" ht="15" customHeight="1">
      <c r="A30" s="1"/>
      <c r="B30" s="4"/>
      <c r="C30" s="4"/>
      <c r="D30" s="4"/>
      <c r="E30" s="4"/>
      <c r="F30" s="4"/>
      <c r="G30" s="4"/>
      <c r="H30" s="4"/>
      <c r="I30" s="4"/>
      <c r="J30" s="4"/>
      <c r="K30" s="4"/>
      <c r="L30" s="4"/>
      <c r="M30" s="33"/>
      <c r="N30" s="2"/>
      <c r="O30" s="2"/>
      <c r="P30" s="2"/>
      <c r="Q30" s="2"/>
      <c r="R30" s="2"/>
      <c r="S30" s="162"/>
      <c r="T30" s="2"/>
      <c r="U30" s="2"/>
      <c r="V30" s="2"/>
      <c r="W30" s="4"/>
      <c r="X30" s="4"/>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162"/>
      <c r="T31" s="2"/>
      <c r="U31" s="2"/>
      <c r="V31" s="2"/>
      <c r="W31" s="4"/>
      <c r="X31" s="4"/>
      <c r="Y31" s="4"/>
      <c r="Z31" s="4"/>
    </row>
    <row r="32" spans="1:26"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72.75" customHeight="1">
      <c r="A33" s="68" t="s">
        <v>121</v>
      </c>
      <c r="B33" s="151" t="s">
        <v>122</v>
      </c>
      <c r="C33" s="70" t="s">
        <v>595</v>
      </c>
      <c r="D33" s="70" t="s">
        <v>596</v>
      </c>
      <c r="E33" s="70" t="s">
        <v>597</v>
      </c>
      <c r="F33" s="71" t="s">
        <v>68</v>
      </c>
      <c r="G33" s="827"/>
      <c r="H33" s="774"/>
      <c r="I33" s="774"/>
      <c r="J33" s="774"/>
      <c r="K33" s="774"/>
      <c r="L33" s="774"/>
      <c r="M33" s="775"/>
      <c r="N33" s="2"/>
      <c r="O33" s="2"/>
      <c r="P33" s="2"/>
      <c r="Q33" s="2"/>
      <c r="R33" s="2"/>
      <c r="S33" s="1005"/>
      <c r="T33" s="770"/>
      <c r="U33" s="770"/>
      <c r="V33" s="770"/>
      <c r="W33" s="770"/>
      <c r="X33" s="770"/>
      <c r="Y33" s="2"/>
      <c r="Z33" s="2"/>
    </row>
    <row r="34" spans="1:26" ht="40.5" customHeight="1">
      <c r="A34" s="45" t="s">
        <v>227</v>
      </c>
      <c r="B34" s="72">
        <v>0.9</v>
      </c>
      <c r="C34" s="454">
        <v>2191.4499999999998</v>
      </c>
      <c r="D34" s="454">
        <v>186</v>
      </c>
      <c r="E34" s="155"/>
      <c r="F34" s="154">
        <f t="shared" ref="F34:F38" si="0">((C34-D34)/C34)</f>
        <v>0.91512468913276601</v>
      </c>
      <c r="G34" s="1279"/>
      <c r="H34" s="770"/>
      <c r="I34" s="770"/>
      <c r="J34" s="770"/>
      <c r="K34" s="770"/>
      <c r="L34" s="770"/>
      <c r="M34" s="771"/>
      <c r="N34" s="2"/>
      <c r="O34" s="2"/>
      <c r="P34" s="2"/>
      <c r="Q34" s="2"/>
      <c r="R34" s="2"/>
      <c r="S34" s="195"/>
      <c r="T34" s="195"/>
      <c r="U34" s="195"/>
      <c r="V34" s="195"/>
      <c r="W34" s="195"/>
      <c r="X34" s="195"/>
      <c r="Y34" s="2"/>
      <c r="Z34" s="2"/>
    </row>
    <row r="35" spans="1:26" ht="40.5" customHeight="1">
      <c r="A35" s="45" t="s">
        <v>183</v>
      </c>
      <c r="B35" s="72">
        <v>0.9</v>
      </c>
      <c r="C35" s="455">
        <v>2191.4499999999998</v>
      </c>
      <c r="D35" s="454">
        <v>210</v>
      </c>
      <c r="E35" s="155"/>
      <c r="F35" s="154">
        <f t="shared" si="0"/>
        <v>0.904173036117639</v>
      </c>
      <c r="G35" s="770"/>
      <c r="H35" s="770"/>
      <c r="I35" s="770"/>
      <c r="J35" s="770"/>
      <c r="K35" s="770"/>
      <c r="L35" s="770"/>
      <c r="M35" s="771"/>
      <c r="N35" s="2"/>
      <c r="O35" s="2"/>
      <c r="P35" s="2"/>
      <c r="Q35" s="2"/>
      <c r="R35" s="2"/>
      <c r="S35" s="2"/>
      <c r="T35" s="2"/>
      <c r="U35" s="2"/>
      <c r="V35" s="2"/>
      <c r="W35" s="2"/>
      <c r="X35" s="2"/>
      <c r="Y35" s="2"/>
      <c r="Z35" s="2"/>
    </row>
    <row r="36" spans="1:26" ht="40.5" customHeight="1">
      <c r="A36" s="45" t="s">
        <v>184</v>
      </c>
      <c r="B36" s="72">
        <v>0.9</v>
      </c>
      <c r="C36" s="155"/>
      <c r="D36" s="155"/>
      <c r="E36" s="155"/>
      <c r="F36" s="154" t="e">
        <f t="shared" si="0"/>
        <v>#DIV/0!</v>
      </c>
      <c r="G36" s="770"/>
      <c r="H36" s="770"/>
      <c r="I36" s="770"/>
      <c r="J36" s="770"/>
      <c r="K36" s="770"/>
      <c r="L36" s="770"/>
      <c r="M36" s="771"/>
      <c r="N36" s="2"/>
      <c r="O36" s="2"/>
      <c r="P36" s="2"/>
      <c r="Q36" s="2"/>
      <c r="R36" s="2"/>
      <c r="S36" s="2"/>
      <c r="T36" s="2"/>
      <c r="U36" s="2"/>
      <c r="V36" s="2"/>
      <c r="W36" s="2"/>
      <c r="X36" s="2"/>
      <c r="Y36" s="2"/>
      <c r="Z36" s="2"/>
    </row>
    <row r="37" spans="1:26" ht="40.5" customHeight="1">
      <c r="A37" s="165" t="s">
        <v>185</v>
      </c>
      <c r="B37" s="72">
        <v>0.9</v>
      </c>
      <c r="C37" s="155"/>
      <c r="D37" s="155"/>
      <c r="E37" s="155"/>
      <c r="F37" s="154" t="e">
        <f t="shared" si="0"/>
        <v>#DIV/0!</v>
      </c>
      <c r="G37" s="770"/>
      <c r="H37" s="770"/>
      <c r="I37" s="770"/>
      <c r="J37" s="770"/>
      <c r="K37" s="770"/>
      <c r="L37" s="770"/>
      <c r="M37" s="771"/>
      <c r="N37" s="2"/>
      <c r="O37" s="2"/>
      <c r="P37" s="2"/>
      <c r="Q37" s="2"/>
      <c r="R37" s="2"/>
      <c r="S37" s="2"/>
      <c r="T37" s="2"/>
      <c r="U37" s="2"/>
      <c r="V37" s="2"/>
      <c r="W37" s="2"/>
      <c r="X37" s="2"/>
      <c r="Y37" s="2"/>
      <c r="Z37" s="2"/>
    </row>
    <row r="38" spans="1:26" ht="37.5" customHeight="1">
      <c r="A38" s="45" t="s">
        <v>73</v>
      </c>
      <c r="B38" s="72">
        <f>AVERAGE(B34:B37)</f>
        <v>0.9</v>
      </c>
      <c r="C38" s="160">
        <f t="shared" ref="C38:E38" si="1">SUM(C34:C37)</f>
        <v>4382.8999999999996</v>
      </c>
      <c r="D38" s="160">
        <f t="shared" si="1"/>
        <v>396</v>
      </c>
      <c r="E38" s="160">
        <f t="shared" si="1"/>
        <v>0</v>
      </c>
      <c r="F38" s="154">
        <f t="shared" si="0"/>
        <v>0.9096488626252025</v>
      </c>
      <c r="G38" s="770"/>
      <c r="H38" s="770"/>
      <c r="I38" s="770"/>
      <c r="J38" s="770"/>
      <c r="K38" s="770"/>
      <c r="L38" s="770"/>
      <c r="M38" s="771"/>
      <c r="N38" s="2"/>
      <c r="O38" s="2"/>
      <c r="P38" s="2"/>
      <c r="Q38" s="2"/>
      <c r="R38" s="2"/>
      <c r="S38" s="2"/>
      <c r="T38" s="2"/>
      <c r="U38" s="2"/>
      <c r="V38" s="2"/>
      <c r="W38" s="2"/>
      <c r="X38" s="2"/>
      <c r="Y38" s="2"/>
      <c r="Z38" s="2"/>
    </row>
    <row r="39" spans="1:26" ht="9" customHeight="1">
      <c r="A39" s="160"/>
      <c r="B39" s="2"/>
      <c r="C39" s="2"/>
      <c r="D39" s="2"/>
      <c r="E39" s="2"/>
      <c r="F39" s="2"/>
      <c r="G39" s="774"/>
      <c r="H39" s="774"/>
      <c r="I39" s="774"/>
      <c r="J39" s="774"/>
      <c r="K39" s="774"/>
      <c r="L39" s="774"/>
      <c r="M39" s="775"/>
      <c r="N39" s="2"/>
      <c r="O39" s="2"/>
      <c r="P39" s="2"/>
      <c r="Q39" s="2"/>
      <c r="R39" s="2"/>
      <c r="S39" s="2"/>
      <c r="T39" s="2"/>
      <c r="U39" s="2"/>
      <c r="V39" s="2"/>
      <c r="W39" s="2"/>
      <c r="X39" s="2"/>
      <c r="Y39" s="2"/>
      <c r="Z39" s="2"/>
    </row>
    <row r="40" spans="1:26" ht="36" customHeight="1">
      <c r="A40" s="803"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row>
    <row r="41" spans="1:26" ht="355.5" customHeight="1">
      <c r="A41" s="1280" t="s">
        <v>598</v>
      </c>
      <c r="B41" s="809"/>
      <c r="C41" s="809"/>
      <c r="D41" s="809"/>
      <c r="E41" s="809"/>
      <c r="F41" s="809"/>
      <c r="G41" s="809"/>
      <c r="H41" s="809"/>
      <c r="I41" s="809"/>
      <c r="J41" s="809"/>
      <c r="K41" s="809"/>
      <c r="L41" s="809"/>
      <c r="M41" s="820"/>
      <c r="N41" s="2"/>
      <c r="O41" s="2"/>
      <c r="P41" s="2"/>
      <c r="Q41" s="2"/>
      <c r="R41" s="2"/>
      <c r="S41" s="2"/>
      <c r="T41" s="2"/>
      <c r="U41" s="2"/>
      <c r="V41" s="2"/>
      <c r="W41" s="2"/>
      <c r="X41" s="2"/>
      <c r="Y41" s="2"/>
      <c r="Z41" s="2"/>
    </row>
    <row r="42" spans="1:26" ht="31.5" customHeight="1">
      <c r="A42" s="864" t="s">
        <v>76</v>
      </c>
      <c r="B42" s="809"/>
      <c r="C42" s="810"/>
      <c r="D42" s="890" t="s">
        <v>77</v>
      </c>
      <c r="E42" s="809"/>
      <c r="F42" s="810"/>
      <c r="G42" s="853" t="s">
        <v>78</v>
      </c>
      <c r="H42" s="809"/>
      <c r="I42" s="809"/>
      <c r="J42" s="810"/>
      <c r="K42" s="857" t="s">
        <v>79</v>
      </c>
      <c r="L42" s="1278" t="s">
        <v>101</v>
      </c>
      <c r="M42" s="820"/>
      <c r="N42" s="2"/>
      <c r="O42" s="2"/>
      <c r="P42" s="2"/>
      <c r="Q42" s="2"/>
      <c r="R42" s="2"/>
      <c r="S42" s="2"/>
      <c r="T42" s="2"/>
      <c r="U42" s="2"/>
      <c r="V42" s="2"/>
      <c r="W42" s="2"/>
      <c r="X42" s="2"/>
      <c r="Y42" s="2"/>
      <c r="Z42" s="2"/>
    </row>
    <row r="43" spans="1:26" ht="31.5" customHeight="1">
      <c r="A43" s="773"/>
      <c r="B43" s="774"/>
      <c r="C43" s="811"/>
      <c r="D43" s="836"/>
      <c r="E43" s="774"/>
      <c r="F43" s="811"/>
      <c r="G43" s="836"/>
      <c r="H43" s="774"/>
      <c r="I43" s="774"/>
      <c r="J43" s="811"/>
      <c r="K43" s="858"/>
      <c r="L43" s="836"/>
      <c r="M43" s="775"/>
      <c r="N43" s="2"/>
      <c r="O43" s="2"/>
      <c r="P43" s="2"/>
      <c r="Q43" s="2"/>
      <c r="R43" s="2"/>
      <c r="S43" s="2"/>
      <c r="T43" s="2"/>
      <c r="U43" s="2"/>
      <c r="V43" s="2"/>
      <c r="W43" s="2"/>
      <c r="X43" s="2"/>
      <c r="Y43" s="2"/>
      <c r="Z43" s="2"/>
    </row>
    <row r="44" spans="1:26" ht="57" customHeight="1">
      <c r="A44" s="892" t="s">
        <v>81</v>
      </c>
      <c r="B44" s="777"/>
      <c r="C44" s="802"/>
      <c r="D44" s="805" t="s">
        <v>599</v>
      </c>
      <c r="E44" s="777"/>
      <c r="F44" s="777"/>
      <c r="G44" s="777"/>
      <c r="H44" s="777"/>
      <c r="I44" s="777"/>
      <c r="J44" s="797"/>
      <c r="K44" s="326" t="s">
        <v>83</v>
      </c>
      <c r="L44" s="805" t="s">
        <v>600</v>
      </c>
      <c r="M44" s="778"/>
      <c r="N44" s="2"/>
      <c r="O44" s="2"/>
      <c r="P44" s="2"/>
      <c r="Q44" s="2"/>
      <c r="R44" s="2"/>
      <c r="S44" s="2"/>
      <c r="T44" s="2"/>
      <c r="U44" s="2"/>
      <c r="V44" s="2"/>
      <c r="W44" s="2"/>
      <c r="X44" s="2"/>
      <c r="Y44" s="2"/>
      <c r="Z44" s="2"/>
    </row>
    <row r="45" spans="1:26" ht="57.75" customHeight="1">
      <c r="A45" s="876" t="s">
        <v>85</v>
      </c>
      <c r="B45" s="766"/>
      <c r="C45" s="877"/>
      <c r="D45" s="768" t="s">
        <v>297</v>
      </c>
      <c r="E45" s="766"/>
      <c r="F45" s="766"/>
      <c r="G45" s="766"/>
      <c r="H45" s="766"/>
      <c r="I45" s="766"/>
      <c r="J45" s="789"/>
      <c r="K45" s="327" t="s">
        <v>86</v>
      </c>
      <c r="L45" s="1167">
        <v>45919</v>
      </c>
      <c r="M45" s="767"/>
      <c r="N45" s="4"/>
      <c r="O45" s="4"/>
      <c r="P45" s="4"/>
      <c r="Q45" s="4"/>
      <c r="R45" s="4"/>
      <c r="S45" s="4"/>
      <c r="T45" s="4"/>
      <c r="U45" s="4"/>
      <c r="V45" s="4"/>
      <c r="W45" s="4"/>
      <c r="X45" s="4"/>
      <c r="Y45" s="4"/>
      <c r="Z45" s="4"/>
    </row>
    <row r="46" spans="1:26" ht="35.25" customHeight="1">
      <c r="A46" s="779" t="s">
        <v>191</v>
      </c>
      <c r="B46" s="766"/>
      <c r="C46" s="766"/>
      <c r="D46" s="766"/>
      <c r="E46" s="766"/>
      <c r="F46" s="766"/>
      <c r="G46" s="766"/>
      <c r="H46" s="766"/>
      <c r="I46" s="766"/>
      <c r="J46" s="766"/>
      <c r="K46" s="766"/>
      <c r="L46" s="766"/>
      <c r="M46" s="767"/>
      <c r="N46" s="4"/>
      <c r="O46" s="4"/>
      <c r="P46" s="4"/>
      <c r="Q46" s="4"/>
      <c r="R46" s="4"/>
      <c r="S46" s="4"/>
      <c r="T46" s="4"/>
      <c r="U46" s="4"/>
      <c r="V46" s="4"/>
      <c r="W46" s="4"/>
      <c r="X46" s="4"/>
      <c r="Y46" s="4"/>
      <c r="Z46" s="4"/>
    </row>
    <row r="47" spans="1:26"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row>
    <row r="48" spans="1:26"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row>
    <row r="49" spans="1:26" ht="48" customHeight="1">
      <c r="A49" s="961" t="s">
        <v>93</v>
      </c>
      <c r="B49" s="777"/>
      <c r="C49" s="797"/>
      <c r="D49" s="829" t="s">
        <v>94</v>
      </c>
      <c r="E49" s="777"/>
      <c r="F49" s="797"/>
      <c r="G49" s="830" t="s">
        <v>601</v>
      </c>
      <c r="H49" s="777"/>
      <c r="I49" s="777"/>
      <c r="J49" s="797"/>
      <c r="K49" s="58"/>
      <c r="L49" s="828"/>
      <c r="M49" s="778"/>
      <c r="N49" s="2"/>
      <c r="O49" s="2"/>
      <c r="P49" s="2"/>
      <c r="Q49" s="2"/>
      <c r="R49" s="2"/>
      <c r="S49" s="2"/>
      <c r="T49" s="2"/>
      <c r="U49" s="2"/>
      <c r="V49" s="2"/>
      <c r="W49" s="2"/>
      <c r="X49" s="2"/>
      <c r="Y49" s="2"/>
      <c r="Z49" s="2"/>
    </row>
    <row r="50" spans="1:26" ht="78" customHeight="1">
      <c r="A50" s="961" t="s">
        <v>96</v>
      </c>
      <c r="B50" s="777"/>
      <c r="C50" s="797"/>
      <c r="D50" s="829" t="s">
        <v>94</v>
      </c>
      <c r="E50" s="777"/>
      <c r="F50" s="797"/>
      <c r="G50" s="831" t="s">
        <v>97</v>
      </c>
      <c r="H50" s="777"/>
      <c r="I50" s="777"/>
      <c r="J50" s="797"/>
      <c r="K50" s="59"/>
      <c r="L50" s="828"/>
      <c r="M50" s="778"/>
      <c r="N50" s="2"/>
      <c r="O50" s="2"/>
      <c r="P50" s="2"/>
      <c r="Q50" s="2"/>
      <c r="R50" s="2"/>
      <c r="S50" s="2"/>
      <c r="T50" s="2"/>
      <c r="U50" s="2"/>
      <c r="V50" s="2"/>
      <c r="W50" s="2"/>
      <c r="X50" s="2"/>
      <c r="Y50" s="2"/>
      <c r="Z50" s="2"/>
    </row>
    <row r="51" spans="1:26" ht="49.5" customHeight="1">
      <c r="A51" s="961" t="s">
        <v>98</v>
      </c>
      <c r="B51" s="777"/>
      <c r="C51" s="797"/>
      <c r="D51" s="829" t="s">
        <v>94</v>
      </c>
      <c r="E51" s="777"/>
      <c r="F51" s="797"/>
      <c r="G51" s="831" t="s">
        <v>99</v>
      </c>
      <c r="H51" s="777"/>
      <c r="I51" s="777"/>
      <c r="J51" s="797"/>
      <c r="K51" s="58"/>
      <c r="L51" s="828"/>
      <c r="M51" s="778"/>
      <c r="N51" s="2"/>
      <c r="O51" s="2"/>
      <c r="P51" s="2"/>
      <c r="Q51" s="2"/>
      <c r="R51" s="2"/>
      <c r="S51" s="2"/>
      <c r="T51" s="2"/>
      <c r="U51" s="2"/>
      <c r="V51" s="2"/>
      <c r="W51" s="2"/>
      <c r="X51" s="2"/>
      <c r="Y51" s="2"/>
      <c r="Z51" s="2"/>
    </row>
    <row r="52" spans="1:26" ht="36" customHeight="1">
      <c r="A52" s="961" t="s">
        <v>100</v>
      </c>
      <c r="B52" s="777"/>
      <c r="C52" s="797"/>
      <c r="D52" s="829" t="s">
        <v>94</v>
      </c>
      <c r="E52" s="777"/>
      <c r="F52" s="797"/>
      <c r="G52" s="832" t="s">
        <v>602</v>
      </c>
      <c r="H52" s="777"/>
      <c r="I52" s="777"/>
      <c r="J52" s="797"/>
      <c r="K52" s="58"/>
      <c r="L52" s="828"/>
      <c r="M52" s="778"/>
      <c r="N52" s="2"/>
      <c r="O52" s="2"/>
      <c r="P52" s="2"/>
      <c r="Q52" s="2"/>
      <c r="R52" s="2"/>
      <c r="S52" s="2"/>
      <c r="T52" s="2"/>
      <c r="U52" s="2"/>
      <c r="V52" s="2"/>
      <c r="W52" s="2"/>
      <c r="X52" s="2"/>
      <c r="Y52" s="2"/>
      <c r="Z52" s="2"/>
    </row>
    <row r="53" spans="1:26" ht="15.75"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row>
    <row r="54" spans="1:26" ht="12"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row>
    <row r="55" spans="1:26" ht="12"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15"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row>
    <row r="57" spans="1:26"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100">
    <mergeCell ref="G34:M39"/>
    <mergeCell ref="A40:M40"/>
    <mergeCell ref="A41:M41"/>
    <mergeCell ref="D42:F43"/>
    <mergeCell ref="D44:J44"/>
    <mergeCell ref="A48:C48"/>
    <mergeCell ref="A49:C49"/>
    <mergeCell ref="A50:C50"/>
    <mergeCell ref="A51:C51"/>
    <mergeCell ref="L42:M43"/>
    <mergeCell ref="L44:M44"/>
    <mergeCell ref="D45:J45"/>
    <mergeCell ref="L45:M45"/>
    <mergeCell ref="A46:M46"/>
    <mergeCell ref="A47:M47"/>
    <mergeCell ref="D48:F48"/>
    <mergeCell ref="G48:J48"/>
    <mergeCell ref="L48:M48"/>
    <mergeCell ref="G42:J43"/>
    <mergeCell ref="K42:K43"/>
    <mergeCell ref="A42:C43"/>
    <mergeCell ref="A44:C44"/>
    <mergeCell ref="A45:C45"/>
    <mergeCell ref="A27:C27"/>
    <mergeCell ref="D27:J27"/>
    <mergeCell ref="L27:M27"/>
    <mergeCell ref="A28:C29"/>
    <mergeCell ref="D28:F28"/>
    <mergeCell ref="G28:K28"/>
    <mergeCell ref="L28:M28"/>
    <mergeCell ref="D29:F29"/>
    <mergeCell ref="G29:K29"/>
    <mergeCell ref="L29:M29"/>
    <mergeCell ref="A31:M31"/>
    <mergeCell ref="A32:F32"/>
    <mergeCell ref="G32:M33"/>
    <mergeCell ref="S33:X33"/>
    <mergeCell ref="A57:C57"/>
    <mergeCell ref="D57:J57"/>
    <mergeCell ref="D49:F49"/>
    <mergeCell ref="G49:J49"/>
    <mergeCell ref="L49:M49"/>
    <mergeCell ref="D50:F50"/>
    <mergeCell ref="G50:J50"/>
    <mergeCell ref="D51:F51"/>
    <mergeCell ref="G51:J51"/>
    <mergeCell ref="A52:C52"/>
    <mergeCell ref="D52:F52"/>
    <mergeCell ref="G52:J52"/>
    <mergeCell ref="A53:C56"/>
    <mergeCell ref="D53:J56"/>
    <mergeCell ref="L50:M50"/>
    <mergeCell ref="L51:M51"/>
    <mergeCell ref="L52:M52"/>
    <mergeCell ref="L53:M56"/>
    <mergeCell ref="K57:M57"/>
    <mergeCell ref="K53:K56"/>
    <mergeCell ref="A23:M23"/>
    <mergeCell ref="A24:M24"/>
    <mergeCell ref="T24:U24"/>
    <mergeCell ref="A25:M25"/>
    <mergeCell ref="N25:N26"/>
    <mergeCell ref="A26:C26"/>
    <mergeCell ref="D26:M26"/>
    <mergeCell ref="A13:C13"/>
    <mergeCell ref="D13:J13"/>
    <mergeCell ref="A14:C14"/>
    <mergeCell ref="D14:F14"/>
    <mergeCell ref="A15:C16"/>
    <mergeCell ref="A8:C8"/>
    <mergeCell ref="A9:M9"/>
    <mergeCell ref="A10:M10"/>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Q18:Q22"/>
    <mergeCell ref="D20:G22"/>
    <mergeCell ref="D8:J8"/>
    <mergeCell ref="L8:M8"/>
    <mergeCell ref="L13:M13"/>
    <mergeCell ref="L14:M14"/>
    <mergeCell ref="G14:J14"/>
    <mergeCell ref="D15:M15"/>
    <mergeCell ref="L16:M16"/>
    <mergeCell ref="D17:M17"/>
    <mergeCell ref="D16:F16"/>
    <mergeCell ref="G16:J16"/>
    <mergeCell ref="A17:C22"/>
    <mergeCell ref="H18:M22"/>
  </mergeCells>
  <dataValidations count="7">
    <dataValidation type="list" allowBlank="1" showInputMessage="1" showErrorMessage="1" prompt=" - " sqref="L8" xr:uid="{00000000-0002-0000-1C00-000000000000}">
      <formula1>$B$117:$B$129</formula1>
    </dataValidation>
    <dataValidation type="list" allowBlank="1" showInputMessage="1" showErrorMessage="1" prompt=" - " sqref="D12" xr:uid="{00000000-0002-0000-1C00-000001000000}">
      <formula1>$A$110:$A$115</formula1>
    </dataValidation>
    <dataValidation type="list" allowBlank="1" showInputMessage="1" showErrorMessage="1" prompt=" - " sqref="D13" xr:uid="{00000000-0002-0000-1C00-000002000000}">
      <formula1>$A$65:$A$68</formula1>
    </dataValidation>
    <dataValidation type="list" allowBlank="1" showErrorMessage="1" sqref="K49" xr:uid="{00000000-0002-0000-1C00-000003000000}">
      <formula1>$A$79:$A$82</formula1>
    </dataValidation>
    <dataValidation type="list" allowBlank="1" showInputMessage="1" showErrorMessage="1" prompt=" - " sqref="D49:D52" xr:uid="{00000000-0002-0000-1C00-000004000000}">
      <formula1>$A$79:$A$82</formula1>
    </dataValidation>
    <dataValidation type="list" allowBlank="1" showInputMessage="1" showErrorMessage="1" prompt=" - " sqref="D8" xr:uid="{00000000-0002-0000-1C00-000005000000}">
      <formula1>$A$135:$A$137</formula1>
    </dataValidation>
    <dataValidation type="list" allowBlank="1" showInputMessage="1" showErrorMessage="1" prompt=" - " sqref="D7" xr:uid="{00000000-0002-0000-1C00-000006000000}">
      <formula1>$A$145:$A$149</formula1>
    </dataValidation>
  </dataValidations>
  <hyperlinks>
    <hyperlink ref="A41" r:id="rId1" xr:uid="{00000000-0004-0000-1C00-000000000000}"/>
  </hyperlinks>
  <pageMargins left="0.7" right="0.7" top="0.75" bottom="0.75" header="0" footer="0"/>
  <pageSetup orientation="landscape"/>
  <headerFooter>
    <oddFooter>&amp;LV5-20-05-2022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9CC00"/>
  </sheetPr>
  <dimension ref="A1:AR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25" width="7.7109375" customWidth="1"/>
    <col min="26" max="35" width="11.42578125" customWidth="1"/>
  </cols>
  <sheetData>
    <row r="1" spans="1:41" ht="23.25" customHeight="1">
      <c r="A1" s="908"/>
      <c r="B1" s="770"/>
      <c r="C1" s="770"/>
      <c r="D1" s="770"/>
      <c r="E1" s="770"/>
      <c r="F1" s="770"/>
      <c r="G1" s="770"/>
      <c r="H1" s="770"/>
      <c r="I1" s="770"/>
      <c r="J1" s="770"/>
      <c r="K1" s="770"/>
      <c r="L1" s="770"/>
      <c r="M1" s="77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row>
    <row r="2" spans="1:41" ht="23.25" customHeight="1">
      <c r="A2" s="770"/>
      <c r="B2" s="770"/>
      <c r="C2" s="770"/>
      <c r="D2" s="770"/>
      <c r="E2" s="770"/>
      <c r="F2" s="770"/>
      <c r="G2" s="770"/>
      <c r="H2" s="770"/>
      <c r="I2" s="770"/>
      <c r="J2" s="770"/>
      <c r="K2" s="770"/>
      <c r="L2" s="770"/>
      <c r="M2" s="77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row>
    <row r="3" spans="1:41" ht="23.25" customHeight="1">
      <c r="A3" s="774"/>
      <c r="B3" s="774"/>
      <c r="C3" s="774"/>
      <c r="D3" s="774"/>
      <c r="E3" s="774"/>
      <c r="F3" s="774"/>
      <c r="G3" s="774"/>
      <c r="H3" s="774"/>
      <c r="I3" s="774"/>
      <c r="J3" s="774"/>
      <c r="K3" s="774"/>
      <c r="L3" s="774"/>
      <c r="M3" s="775"/>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row>
    <row r="4" spans="1:41" ht="9.75" customHeight="1">
      <c r="A4" s="909"/>
      <c r="B4" s="777"/>
      <c r="C4" s="777"/>
      <c r="D4" s="777"/>
      <c r="E4" s="777"/>
      <c r="F4" s="777"/>
      <c r="G4" s="777"/>
      <c r="H4" s="777"/>
      <c r="I4" s="777"/>
      <c r="J4" s="777"/>
      <c r="K4" s="777"/>
      <c r="L4" s="777"/>
      <c r="M4" s="778"/>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row>
    <row r="5" spans="1:41" ht="29.25" customHeight="1">
      <c r="A5" s="862" t="s">
        <v>0</v>
      </c>
      <c r="B5" s="766"/>
      <c r="C5" s="766"/>
      <c r="D5" s="766"/>
      <c r="E5" s="766"/>
      <c r="F5" s="766"/>
      <c r="G5" s="766"/>
      <c r="H5" s="766"/>
      <c r="I5" s="766"/>
      <c r="J5" s="766"/>
      <c r="K5" s="766"/>
      <c r="L5" s="766"/>
      <c r="M5" s="767"/>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row>
    <row r="6" spans="1:41" ht="24" customHeight="1">
      <c r="A6" s="910" t="s">
        <v>1</v>
      </c>
      <c r="B6" s="911"/>
      <c r="C6" s="911"/>
      <c r="D6" s="911"/>
      <c r="E6" s="911"/>
      <c r="F6" s="911"/>
      <c r="G6" s="911"/>
      <c r="H6" s="911"/>
      <c r="I6" s="911"/>
      <c r="J6" s="911"/>
      <c r="K6" s="911"/>
      <c r="L6" s="911"/>
      <c r="M6" s="912"/>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row>
    <row r="7" spans="1:41" ht="56.25" customHeight="1">
      <c r="A7" s="913" t="s">
        <v>137</v>
      </c>
      <c r="B7" s="777"/>
      <c r="C7" s="797"/>
      <c r="D7" s="914" t="s">
        <v>3</v>
      </c>
      <c r="E7" s="777"/>
      <c r="F7" s="777"/>
      <c r="G7" s="777"/>
      <c r="H7" s="777"/>
      <c r="I7" s="777"/>
      <c r="J7" s="777"/>
      <c r="K7" s="777"/>
      <c r="L7" s="777"/>
      <c r="M7" s="778"/>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row>
    <row r="8" spans="1:41" ht="34.5" customHeight="1">
      <c r="A8" s="915" t="s">
        <v>138</v>
      </c>
      <c r="B8" s="766"/>
      <c r="C8" s="789"/>
      <c r="D8" s="906" t="s">
        <v>105</v>
      </c>
      <c r="E8" s="766"/>
      <c r="F8" s="766"/>
      <c r="G8" s="766"/>
      <c r="H8" s="766"/>
      <c r="I8" s="766"/>
      <c r="J8" s="767"/>
      <c r="K8" s="82" t="s">
        <v>6</v>
      </c>
      <c r="L8" s="907" t="s">
        <v>7</v>
      </c>
      <c r="M8" s="767"/>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row>
    <row r="9" spans="1:41" ht="16.5" customHeight="1">
      <c r="A9" s="916"/>
      <c r="B9" s="791"/>
      <c r="C9" s="791"/>
      <c r="D9" s="791"/>
      <c r="E9" s="791"/>
      <c r="F9" s="791"/>
      <c r="G9" s="791"/>
      <c r="H9" s="791"/>
      <c r="I9" s="791"/>
      <c r="J9" s="791"/>
      <c r="K9" s="791"/>
      <c r="L9" s="791"/>
      <c r="M9" s="792"/>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row>
    <row r="10" spans="1:41" ht="25.5" customHeight="1">
      <c r="A10" s="915" t="s">
        <v>8</v>
      </c>
      <c r="B10" s="766"/>
      <c r="C10" s="766"/>
      <c r="D10" s="766"/>
      <c r="E10" s="766"/>
      <c r="F10" s="766"/>
      <c r="G10" s="766"/>
      <c r="H10" s="766"/>
      <c r="I10" s="766"/>
      <c r="J10" s="766"/>
      <c r="K10" s="766"/>
      <c r="L10" s="766"/>
      <c r="M10" s="767"/>
      <c r="N10" s="81"/>
      <c r="O10" s="917" t="s">
        <v>139</v>
      </c>
      <c r="P10" s="777"/>
      <c r="Q10" s="777"/>
      <c r="R10" s="777"/>
      <c r="S10" s="777"/>
      <c r="T10" s="777"/>
      <c r="U10" s="777"/>
      <c r="V10" s="797"/>
      <c r="W10" s="81"/>
      <c r="X10" s="81"/>
      <c r="Y10" s="81"/>
      <c r="Z10" s="81"/>
      <c r="AA10" s="81"/>
      <c r="AB10" s="81"/>
      <c r="AC10" s="81"/>
      <c r="AD10" s="81"/>
      <c r="AE10" s="81"/>
      <c r="AF10" s="81"/>
      <c r="AG10" s="81"/>
      <c r="AH10" s="81"/>
      <c r="AI10" s="81"/>
      <c r="AJ10" s="81"/>
      <c r="AK10" s="81"/>
      <c r="AL10" s="81"/>
      <c r="AM10" s="81"/>
      <c r="AN10" s="81"/>
      <c r="AO10" s="81"/>
    </row>
    <row r="11" spans="1:41" ht="27" customHeight="1">
      <c r="A11" s="913" t="s">
        <v>10</v>
      </c>
      <c r="B11" s="777"/>
      <c r="C11" s="797"/>
      <c r="D11" s="918" t="s">
        <v>140</v>
      </c>
      <c r="E11" s="777"/>
      <c r="F11" s="777"/>
      <c r="G11" s="777"/>
      <c r="H11" s="777"/>
      <c r="I11" s="777"/>
      <c r="J11" s="777"/>
      <c r="K11" s="777"/>
      <c r="L11" s="777"/>
      <c r="M11" s="778"/>
      <c r="N11" s="83"/>
      <c r="O11" s="919" t="s">
        <v>141</v>
      </c>
      <c r="P11" s="84" t="s">
        <v>13</v>
      </c>
      <c r="Q11" s="920" t="s">
        <v>142</v>
      </c>
      <c r="R11" s="777"/>
      <c r="S11" s="777"/>
      <c r="T11" s="777"/>
      <c r="U11" s="802"/>
      <c r="V11" s="85" t="s">
        <v>143</v>
      </c>
      <c r="W11" s="83"/>
      <c r="X11" s="83"/>
      <c r="Y11" s="83"/>
      <c r="Z11" s="83"/>
      <c r="AA11" s="83"/>
      <c r="AB11" s="83"/>
      <c r="AC11" s="83"/>
      <c r="AD11" s="83"/>
      <c r="AE11" s="83"/>
      <c r="AF11" s="86"/>
      <c r="AG11" s="81"/>
      <c r="AH11" s="81"/>
      <c r="AI11" s="81"/>
      <c r="AJ11" s="81"/>
      <c r="AK11" s="81"/>
      <c r="AL11" s="81"/>
      <c r="AM11" s="81"/>
      <c r="AN11" s="81"/>
      <c r="AO11" s="81"/>
    </row>
    <row r="12" spans="1:41" ht="36.75" customHeight="1">
      <c r="A12" s="913" t="s">
        <v>144</v>
      </c>
      <c r="B12" s="777"/>
      <c r="C12" s="797"/>
      <c r="D12" s="925" t="s">
        <v>17</v>
      </c>
      <c r="E12" s="777"/>
      <c r="F12" s="777"/>
      <c r="G12" s="777"/>
      <c r="H12" s="777"/>
      <c r="I12" s="777"/>
      <c r="J12" s="777"/>
      <c r="K12" s="777"/>
      <c r="L12" s="777"/>
      <c r="M12" s="778"/>
      <c r="N12" s="83"/>
      <c r="O12" s="774"/>
      <c r="P12" s="84" t="s">
        <v>18</v>
      </c>
      <c r="Q12" s="87" t="s">
        <v>19</v>
      </c>
      <c r="R12" s="87" t="s">
        <v>145</v>
      </c>
      <c r="S12" s="87" t="s">
        <v>146</v>
      </c>
      <c r="T12" s="87" t="s">
        <v>22</v>
      </c>
      <c r="U12" s="88" t="s">
        <v>147</v>
      </c>
      <c r="V12" s="89"/>
      <c r="W12" s="83"/>
      <c r="X12" s="83"/>
      <c r="Y12" s="83"/>
      <c r="Z12" s="83"/>
      <c r="AA12" s="83"/>
      <c r="AB12" s="83"/>
      <c r="AC12" s="83"/>
      <c r="AD12" s="83"/>
      <c r="AE12" s="83"/>
      <c r="AF12" s="83"/>
      <c r="AG12" s="81"/>
      <c r="AH12" s="81"/>
      <c r="AI12" s="81"/>
      <c r="AJ12" s="81"/>
      <c r="AK12" s="81"/>
      <c r="AL12" s="81"/>
      <c r="AM12" s="81"/>
      <c r="AN12" s="81"/>
      <c r="AO12" s="81"/>
    </row>
    <row r="13" spans="1:41" ht="38.25" customHeight="1">
      <c r="A13" s="913" t="s">
        <v>24</v>
      </c>
      <c r="B13" s="777"/>
      <c r="C13" s="797"/>
      <c r="D13" s="926" t="s">
        <v>146</v>
      </c>
      <c r="E13" s="777"/>
      <c r="F13" s="777"/>
      <c r="G13" s="777"/>
      <c r="H13" s="777"/>
      <c r="I13" s="777"/>
      <c r="J13" s="797"/>
      <c r="K13" s="90" t="s">
        <v>25</v>
      </c>
      <c r="L13" s="921" t="s">
        <v>148</v>
      </c>
      <c r="M13" s="778"/>
      <c r="N13" s="83"/>
      <c r="O13" s="91" t="s">
        <v>149</v>
      </c>
      <c r="P13" s="92"/>
      <c r="Q13" s="93" t="s">
        <v>28</v>
      </c>
      <c r="R13" s="92"/>
      <c r="S13" s="92"/>
      <c r="T13" s="92"/>
      <c r="U13" s="92"/>
      <c r="V13" s="91" t="s">
        <v>29</v>
      </c>
      <c r="W13" s="83"/>
      <c r="X13" s="83"/>
      <c r="Y13" s="83"/>
      <c r="Z13" s="83"/>
      <c r="AA13" s="83"/>
      <c r="AB13" s="83"/>
      <c r="AC13" s="83"/>
      <c r="AD13" s="83"/>
      <c r="AE13" s="83"/>
      <c r="AF13" s="83"/>
      <c r="AG13" s="81"/>
      <c r="AH13" s="81"/>
      <c r="AI13" s="81"/>
      <c r="AJ13" s="81"/>
      <c r="AK13" s="81"/>
      <c r="AL13" s="81"/>
      <c r="AM13" s="81"/>
      <c r="AN13" s="81"/>
      <c r="AO13" s="81"/>
    </row>
    <row r="14" spans="1:41" ht="34.5" customHeight="1">
      <c r="A14" s="913" t="s">
        <v>30</v>
      </c>
      <c r="B14" s="777"/>
      <c r="C14" s="797"/>
      <c r="D14" s="927" t="s">
        <v>108</v>
      </c>
      <c r="E14" s="777"/>
      <c r="F14" s="797"/>
      <c r="G14" s="923" t="s">
        <v>109</v>
      </c>
      <c r="H14" s="777"/>
      <c r="I14" s="777"/>
      <c r="J14" s="797"/>
      <c r="K14" s="94" t="s">
        <v>110</v>
      </c>
      <c r="L14" s="922" t="s">
        <v>150</v>
      </c>
      <c r="M14" s="778"/>
      <c r="N14" s="83"/>
      <c r="O14" s="91" t="s">
        <v>32</v>
      </c>
      <c r="P14" s="92"/>
      <c r="Q14" s="92"/>
      <c r="R14" s="93" t="s">
        <v>28</v>
      </c>
      <c r="S14" s="92"/>
      <c r="T14" s="92"/>
      <c r="U14" s="92"/>
      <c r="V14" s="91" t="s">
        <v>29</v>
      </c>
      <c r="W14" s="83"/>
      <c r="X14" s="83"/>
      <c r="Y14" s="83"/>
      <c r="Z14" s="83"/>
      <c r="AA14" s="83"/>
      <c r="AB14" s="83"/>
      <c r="AC14" s="83"/>
      <c r="AD14" s="83"/>
      <c r="AE14" s="83"/>
      <c r="AF14" s="83"/>
      <c r="AG14" s="81"/>
      <c r="AH14" s="81"/>
      <c r="AI14" s="81"/>
      <c r="AJ14" s="81"/>
      <c r="AK14" s="81"/>
      <c r="AL14" s="81"/>
      <c r="AM14" s="81"/>
      <c r="AN14" s="81"/>
      <c r="AO14" s="81"/>
    </row>
    <row r="15" spans="1:41" ht="24.75" customHeight="1">
      <c r="A15" s="899" t="s">
        <v>33</v>
      </c>
      <c r="B15" s="809"/>
      <c r="C15" s="810"/>
      <c r="D15" s="924" t="s">
        <v>151</v>
      </c>
      <c r="E15" s="777"/>
      <c r="F15" s="777"/>
      <c r="G15" s="777"/>
      <c r="H15" s="777"/>
      <c r="I15" s="777"/>
      <c r="J15" s="777"/>
      <c r="K15" s="777"/>
      <c r="L15" s="777"/>
      <c r="M15" s="778"/>
      <c r="N15" s="83"/>
      <c r="O15" s="91" t="s">
        <v>34</v>
      </c>
      <c r="P15" s="92"/>
      <c r="Q15" s="92"/>
      <c r="R15" s="93" t="s">
        <v>28</v>
      </c>
      <c r="S15" s="93" t="s">
        <v>28</v>
      </c>
      <c r="T15" s="92"/>
      <c r="U15" s="92"/>
      <c r="V15" s="91" t="s">
        <v>34</v>
      </c>
      <c r="W15" s="83"/>
      <c r="X15" s="83"/>
      <c r="Y15" s="83"/>
      <c r="Z15" s="83"/>
      <c r="AA15" s="83"/>
      <c r="AB15" s="83"/>
      <c r="AC15" s="83"/>
      <c r="AD15" s="83"/>
      <c r="AE15" s="83"/>
      <c r="AF15" s="83"/>
      <c r="AG15" s="81"/>
      <c r="AH15" s="81"/>
      <c r="AI15" s="81"/>
      <c r="AJ15" s="81"/>
      <c r="AK15" s="81"/>
      <c r="AL15" s="81"/>
      <c r="AM15" s="81"/>
      <c r="AN15" s="81"/>
      <c r="AO15" s="81"/>
    </row>
    <row r="16" spans="1:41" ht="36.75" customHeight="1">
      <c r="A16" s="836"/>
      <c r="B16" s="774"/>
      <c r="C16" s="811"/>
      <c r="D16" s="897" t="s">
        <v>35</v>
      </c>
      <c r="E16" s="777"/>
      <c r="F16" s="797"/>
      <c r="G16" s="898" t="s">
        <v>36</v>
      </c>
      <c r="H16" s="777"/>
      <c r="I16" s="777"/>
      <c r="J16" s="797"/>
      <c r="K16" s="95" t="s">
        <v>152</v>
      </c>
      <c r="L16" s="895" t="s">
        <v>38</v>
      </c>
      <c r="M16" s="778"/>
      <c r="N16" s="83"/>
      <c r="O16" s="91" t="s">
        <v>39</v>
      </c>
      <c r="P16" s="92"/>
      <c r="Q16" s="92"/>
      <c r="R16" s="92"/>
      <c r="S16" s="93" t="s">
        <v>28</v>
      </c>
      <c r="T16" s="93" t="s">
        <v>28</v>
      </c>
      <c r="U16" s="93" t="s">
        <v>28</v>
      </c>
      <c r="V16" s="91" t="s">
        <v>39</v>
      </c>
      <c r="W16" s="83"/>
      <c r="X16" s="83"/>
      <c r="Y16" s="83"/>
      <c r="Z16" s="83"/>
      <c r="AA16" s="83"/>
      <c r="AB16" s="83"/>
      <c r="AC16" s="83"/>
      <c r="AD16" s="83"/>
      <c r="AE16" s="83"/>
      <c r="AF16" s="83"/>
      <c r="AG16" s="81"/>
      <c r="AH16" s="81"/>
      <c r="AI16" s="81"/>
      <c r="AJ16" s="81"/>
      <c r="AK16" s="81"/>
      <c r="AL16" s="81"/>
      <c r="AM16" s="81"/>
      <c r="AN16" s="81"/>
      <c r="AO16" s="81"/>
    </row>
    <row r="17" spans="1:41" ht="39.75" customHeight="1">
      <c r="A17" s="899" t="s">
        <v>153</v>
      </c>
      <c r="B17" s="809"/>
      <c r="C17" s="810"/>
      <c r="D17" s="896" t="s">
        <v>154</v>
      </c>
      <c r="E17" s="777"/>
      <c r="F17" s="777"/>
      <c r="G17" s="777"/>
      <c r="H17" s="777"/>
      <c r="I17" s="777"/>
      <c r="J17" s="777"/>
      <c r="K17" s="777"/>
      <c r="L17" s="777"/>
      <c r="M17" s="778"/>
      <c r="N17" s="83"/>
      <c r="O17" s="96" t="s">
        <v>42</v>
      </c>
      <c r="P17" s="97"/>
      <c r="Q17" s="97"/>
      <c r="R17" s="97"/>
      <c r="S17" s="97"/>
      <c r="T17" s="98" t="s">
        <v>28</v>
      </c>
      <c r="U17" s="98" t="s">
        <v>28</v>
      </c>
      <c r="V17" s="96" t="s">
        <v>42</v>
      </c>
      <c r="W17" s="83"/>
      <c r="X17" s="83"/>
      <c r="Y17" s="83"/>
      <c r="Z17" s="83"/>
      <c r="AA17" s="83"/>
      <c r="AB17" s="83"/>
      <c r="AC17" s="83"/>
      <c r="AD17" s="83"/>
      <c r="AE17" s="83"/>
      <c r="AF17" s="83"/>
      <c r="AG17" s="81"/>
      <c r="AH17" s="81"/>
      <c r="AI17" s="81"/>
      <c r="AJ17" s="81"/>
      <c r="AK17" s="81"/>
      <c r="AL17" s="81"/>
      <c r="AM17" s="81"/>
      <c r="AN17" s="81"/>
      <c r="AO17" s="81"/>
    </row>
    <row r="18" spans="1:41" ht="20.25" customHeight="1">
      <c r="A18" s="821"/>
      <c r="B18" s="770"/>
      <c r="C18" s="814"/>
      <c r="D18" s="99" t="s">
        <v>114</v>
      </c>
      <c r="E18" s="100">
        <v>2022</v>
      </c>
      <c r="F18" s="100">
        <v>2023</v>
      </c>
      <c r="G18" s="100">
        <v>2024</v>
      </c>
      <c r="H18" s="100">
        <v>2025</v>
      </c>
      <c r="I18" s="900" t="s">
        <v>155</v>
      </c>
      <c r="J18" s="809"/>
      <c r="K18" s="809"/>
      <c r="L18" s="809"/>
      <c r="M18" s="820"/>
      <c r="N18" s="83"/>
      <c r="O18" s="81"/>
      <c r="P18" s="901"/>
      <c r="Q18" s="770"/>
      <c r="R18" s="81"/>
      <c r="S18" s="81"/>
      <c r="T18" s="81"/>
      <c r="U18" s="81"/>
      <c r="V18" s="81"/>
      <c r="W18" s="83"/>
      <c r="X18" s="83"/>
      <c r="Y18" s="83"/>
      <c r="Z18" s="83"/>
      <c r="AA18" s="83"/>
      <c r="AB18" s="83"/>
      <c r="AC18" s="83"/>
      <c r="AD18" s="83"/>
      <c r="AE18" s="83"/>
      <c r="AF18" s="83"/>
      <c r="AG18" s="81"/>
      <c r="AH18" s="81"/>
      <c r="AI18" s="81"/>
      <c r="AJ18" s="81"/>
      <c r="AK18" s="81"/>
      <c r="AL18" s="81"/>
      <c r="AM18" s="81"/>
      <c r="AN18" s="81"/>
      <c r="AO18" s="81"/>
    </row>
    <row r="19" spans="1:41" ht="20.25" customHeight="1">
      <c r="A19" s="821"/>
      <c r="B19" s="770"/>
      <c r="C19" s="814"/>
      <c r="D19" s="101" t="s">
        <v>45</v>
      </c>
      <c r="E19" s="102" t="s">
        <v>29</v>
      </c>
      <c r="F19" s="102" t="s">
        <v>29</v>
      </c>
      <c r="G19" s="102" t="s">
        <v>29</v>
      </c>
      <c r="H19" s="102" t="s">
        <v>29</v>
      </c>
      <c r="I19" s="821"/>
      <c r="J19" s="770"/>
      <c r="K19" s="770"/>
      <c r="L19" s="770"/>
      <c r="M19" s="771"/>
      <c r="N19" s="81"/>
      <c r="O19" s="81"/>
      <c r="P19" s="770"/>
      <c r="Q19" s="770"/>
      <c r="R19" s="81"/>
      <c r="S19" s="81"/>
      <c r="T19" s="81"/>
      <c r="U19" s="81"/>
      <c r="V19" s="103"/>
      <c r="W19" s="81"/>
      <c r="X19" s="81"/>
      <c r="Y19" s="81"/>
      <c r="Z19" s="81"/>
      <c r="AA19" s="81"/>
      <c r="AB19" s="81"/>
      <c r="AC19" s="81"/>
      <c r="AD19" s="81"/>
      <c r="AE19" s="81"/>
      <c r="AF19" s="81"/>
      <c r="AG19" s="81"/>
      <c r="AH19" s="81"/>
      <c r="AI19" s="81"/>
      <c r="AJ19" s="81"/>
      <c r="AK19" s="81"/>
      <c r="AL19" s="81"/>
      <c r="AM19" s="81"/>
      <c r="AN19" s="81"/>
      <c r="AO19" s="81"/>
    </row>
    <row r="20" spans="1:41" ht="18.75" customHeight="1">
      <c r="A20" s="821"/>
      <c r="B20" s="770"/>
      <c r="C20" s="814"/>
      <c r="D20" s="902"/>
      <c r="E20" s="809"/>
      <c r="F20" s="809"/>
      <c r="G20" s="809"/>
      <c r="H20" s="866"/>
      <c r="I20" s="821"/>
      <c r="J20" s="770"/>
      <c r="K20" s="770"/>
      <c r="L20" s="770"/>
      <c r="M20" s="77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row>
    <row r="21" spans="1:41" ht="12.75" customHeight="1">
      <c r="A21" s="821"/>
      <c r="B21" s="770"/>
      <c r="C21" s="814"/>
      <c r="D21" s="821"/>
      <c r="E21" s="770"/>
      <c r="F21" s="770"/>
      <c r="G21" s="770"/>
      <c r="H21" s="903"/>
      <c r="I21" s="821"/>
      <c r="J21" s="770"/>
      <c r="K21" s="770"/>
      <c r="L21" s="770"/>
      <c r="M21" s="77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row>
    <row r="22" spans="1:41" ht="13.5" customHeight="1">
      <c r="A22" s="822"/>
      <c r="B22" s="816"/>
      <c r="C22" s="817"/>
      <c r="D22" s="822"/>
      <c r="E22" s="816"/>
      <c r="F22" s="816"/>
      <c r="G22" s="816"/>
      <c r="H22" s="904"/>
      <c r="I22" s="822"/>
      <c r="J22" s="816"/>
      <c r="K22" s="816"/>
      <c r="L22" s="816"/>
      <c r="M22" s="823"/>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row>
    <row r="23" spans="1:41" ht="9" customHeight="1">
      <c r="A23" s="905"/>
      <c r="B23" s="766"/>
      <c r="C23" s="766"/>
      <c r="D23" s="766"/>
      <c r="E23" s="766"/>
      <c r="F23" s="766"/>
      <c r="G23" s="766"/>
      <c r="H23" s="766"/>
      <c r="I23" s="766"/>
      <c r="J23" s="766"/>
      <c r="K23" s="766"/>
      <c r="L23" s="766"/>
      <c r="M23" s="767"/>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row>
    <row r="24" spans="1:41" ht="36" customHeight="1">
      <c r="A24" s="915" t="s">
        <v>46</v>
      </c>
      <c r="B24" s="766"/>
      <c r="C24" s="766"/>
      <c r="D24" s="766"/>
      <c r="E24" s="766"/>
      <c r="F24" s="766"/>
      <c r="G24" s="766"/>
      <c r="H24" s="766"/>
      <c r="I24" s="766"/>
      <c r="J24" s="766"/>
      <c r="K24" s="766"/>
      <c r="L24" s="766"/>
      <c r="M24" s="767"/>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row>
    <row r="25" spans="1:41" ht="33" customHeight="1">
      <c r="A25" s="930" t="s">
        <v>156</v>
      </c>
      <c r="B25" s="777"/>
      <c r="C25" s="777"/>
      <c r="D25" s="777"/>
      <c r="E25" s="777"/>
      <c r="F25" s="777"/>
      <c r="G25" s="777"/>
      <c r="H25" s="777"/>
      <c r="I25" s="777"/>
      <c r="J25" s="777"/>
      <c r="K25" s="777"/>
      <c r="L25" s="777"/>
      <c r="M25" s="778"/>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row>
    <row r="26" spans="1:41" ht="69.75" customHeight="1">
      <c r="A26" s="913" t="s">
        <v>48</v>
      </c>
      <c r="B26" s="777"/>
      <c r="C26" s="797"/>
      <c r="D26" s="931" t="s">
        <v>157</v>
      </c>
      <c r="E26" s="777"/>
      <c r="F26" s="777"/>
      <c r="G26" s="777"/>
      <c r="H26" s="777"/>
      <c r="I26" s="777"/>
      <c r="J26" s="777"/>
      <c r="K26" s="777"/>
      <c r="L26" s="777"/>
      <c r="M26" s="778"/>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row>
    <row r="27" spans="1:41" ht="48" customHeight="1">
      <c r="A27" s="913" t="s">
        <v>50</v>
      </c>
      <c r="B27" s="777"/>
      <c r="C27" s="797"/>
      <c r="D27" s="932" t="s">
        <v>158</v>
      </c>
      <c r="E27" s="809"/>
      <c r="F27" s="809"/>
      <c r="G27" s="809"/>
      <c r="H27" s="809"/>
      <c r="I27" s="809"/>
      <c r="J27" s="810"/>
      <c r="K27" s="104" t="s">
        <v>52</v>
      </c>
      <c r="L27" s="933" t="s">
        <v>158</v>
      </c>
      <c r="M27" s="820"/>
      <c r="N27" s="83"/>
      <c r="O27" s="83"/>
      <c r="P27" s="83"/>
      <c r="Q27" s="83"/>
      <c r="R27" s="83"/>
      <c r="S27" s="83"/>
      <c r="T27" s="83"/>
      <c r="U27" s="83"/>
      <c r="V27" s="83"/>
      <c r="W27" s="83"/>
      <c r="X27" s="83"/>
      <c r="Y27" s="83"/>
      <c r="Z27" s="83"/>
      <c r="AA27" s="83"/>
      <c r="AB27" s="83"/>
      <c r="AC27" s="83"/>
      <c r="AD27" s="83"/>
      <c r="AE27" s="83"/>
      <c r="AF27" s="83"/>
      <c r="AG27" s="81"/>
      <c r="AH27" s="81"/>
      <c r="AI27" s="81"/>
      <c r="AJ27" s="81"/>
      <c r="AK27" s="81"/>
      <c r="AL27" s="81"/>
      <c r="AM27" s="81"/>
      <c r="AN27" s="81"/>
      <c r="AO27" s="81"/>
    </row>
    <row r="28" spans="1:41" ht="33.75" customHeight="1">
      <c r="A28" s="934" t="s">
        <v>53</v>
      </c>
      <c r="B28" s="847"/>
      <c r="C28" s="848"/>
      <c r="D28" s="935" t="s">
        <v>54</v>
      </c>
      <c r="E28" s="777"/>
      <c r="F28" s="797"/>
      <c r="G28" s="935" t="s">
        <v>55</v>
      </c>
      <c r="H28" s="777"/>
      <c r="I28" s="777"/>
      <c r="J28" s="777"/>
      <c r="K28" s="797"/>
      <c r="L28" s="935" t="s">
        <v>56</v>
      </c>
      <c r="M28" s="778"/>
      <c r="N28" s="83"/>
      <c r="O28" s="83"/>
      <c r="P28" s="83"/>
      <c r="Q28" s="83"/>
      <c r="R28" s="83"/>
      <c r="S28" s="83"/>
      <c r="T28" s="83"/>
      <c r="U28" s="83"/>
      <c r="V28" s="83"/>
      <c r="W28" s="83"/>
      <c r="X28" s="83"/>
      <c r="Y28" s="83"/>
      <c r="Z28" s="83"/>
      <c r="AA28" s="83"/>
      <c r="AB28" s="83"/>
      <c r="AC28" s="83"/>
      <c r="AD28" s="83"/>
      <c r="AE28" s="83"/>
      <c r="AF28" s="83"/>
      <c r="AG28" s="81"/>
      <c r="AH28" s="81"/>
      <c r="AI28" s="81"/>
      <c r="AJ28" s="81"/>
      <c r="AK28" s="81"/>
      <c r="AL28" s="81"/>
      <c r="AM28" s="81"/>
      <c r="AN28" s="81"/>
      <c r="AO28" s="81"/>
    </row>
    <row r="29" spans="1:41" ht="33.75" customHeight="1">
      <c r="A29" s="822"/>
      <c r="B29" s="816"/>
      <c r="C29" s="817"/>
      <c r="D29" s="936" t="s">
        <v>57</v>
      </c>
      <c r="E29" s="766"/>
      <c r="F29" s="789"/>
      <c r="G29" s="937" t="s">
        <v>119</v>
      </c>
      <c r="H29" s="766"/>
      <c r="I29" s="766"/>
      <c r="J29" s="766"/>
      <c r="K29" s="789"/>
      <c r="L29" s="938" t="s">
        <v>120</v>
      </c>
      <c r="M29" s="767"/>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row>
    <row r="30" spans="1:41" ht="15" customHeight="1">
      <c r="A30" s="105"/>
      <c r="B30" s="106"/>
      <c r="C30" s="106"/>
      <c r="D30" s="83"/>
      <c r="E30" s="83"/>
      <c r="F30" s="83"/>
      <c r="G30" s="83"/>
      <c r="H30" s="83"/>
      <c r="I30" s="83"/>
      <c r="J30" s="83"/>
      <c r="K30" s="83"/>
      <c r="L30" s="83"/>
      <c r="M30" s="107"/>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row>
    <row r="31" spans="1:41" ht="25.5" customHeight="1">
      <c r="A31" s="913" t="s">
        <v>60</v>
      </c>
      <c r="B31" s="777"/>
      <c r="C31" s="777"/>
      <c r="D31" s="777"/>
      <c r="E31" s="777"/>
      <c r="F31" s="777"/>
      <c r="G31" s="777"/>
      <c r="H31" s="777"/>
      <c r="I31" s="777"/>
      <c r="J31" s="777"/>
      <c r="K31" s="777"/>
      <c r="L31" s="777"/>
      <c r="M31" s="778"/>
      <c r="N31" s="83"/>
      <c r="O31" s="83"/>
      <c r="P31" s="83"/>
      <c r="Q31" s="83"/>
      <c r="R31" s="83"/>
      <c r="S31" s="83"/>
      <c r="T31" s="83"/>
      <c r="U31" s="83"/>
      <c r="V31" s="83"/>
      <c r="W31" s="83"/>
      <c r="X31" s="83"/>
      <c r="Y31" s="83"/>
      <c r="Z31" s="83"/>
      <c r="AA31" s="83"/>
      <c r="AB31" s="83"/>
      <c r="AC31" s="83"/>
      <c r="AD31" s="83"/>
      <c r="AE31" s="83"/>
      <c r="AF31" s="83"/>
      <c r="AG31" s="81"/>
      <c r="AH31" s="81"/>
      <c r="AI31" s="81"/>
      <c r="AJ31" s="81"/>
      <c r="AK31" s="81"/>
      <c r="AL31" s="81"/>
      <c r="AM31" s="81"/>
      <c r="AN31" s="81"/>
      <c r="AO31" s="81"/>
    </row>
    <row r="32" spans="1:41" ht="22.5" customHeight="1">
      <c r="A32" s="928" t="s">
        <v>61</v>
      </c>
      <c r="B32" s="777"/>
      <c r="C32" s="777"/>
      <c r="D32" s="777"/>
      <c r="E32" s="777"/>
      <c r="F32" s="797"/>
      <c r="G32" s="929" t="s">
        <v>62</v>
      </c>
      <c r="H32" s="809"/>
      <c r="I32" s="809"/>
      <c r="J32" s="809"/>
      <c r="K32" s="809"/>
      <c r="L32" s="809"/>
      <c r="M32" s="820"/>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row>
    <row r="33" spans="1:41" ht="30" customHeight="1">
      <c r="A33" s="108" t="s">
        <v>63</v>
      </c>
      <c r="B33" s="109" t="s">
        <v>64</v>
      </c>
      <c r="C33" s="110" t="s">
        <v>65</v>
      </c>
      <c r="D33" s="110" t="s">
        <v>66</v>
      </c>
      <c r="E33" s="110" t="s">
        <v>67</v>
      </c>
      <c r="F33" s="111" t="s">
        <v>159</v>
      </c>
      <c r="G33" s="827"/>
      <c r="H33" s="774"/>
      <c r="I33" s="774"/>
      <c r="J33" s="774"/>
      <c r="K33" s="774"/>
      <c r="L33" s="774"/>
      <c r="M33" s="775"/>
      <c r="N33" s="112"/>
      <c r="O33" s="112"/>
      <c r="P33" s="112"/>
      <c r="Q33" s="112"/>
      <c r="R33" s="112"/>
      <c r="S33" s="112"/>
      <c r="T33" s="112"/>
      <c r="U33" s="112"/>
      <c r="V33" s="112"/>
      <c r="W33" s="112"/>
      <c r="X33" s="112"/>
      <c r="Y33" s="112"/>
      <c r="Z33" s="112"/>
      <c r="AA33" s="112"/>
      <c r="AB33" s="112"/>
      <c r="AC33" s="112"/>
      <c r="AD33" s="112"/>
      <c r="AE33" s="112"/>
      <c r="AF33" s="112"/>
      <c r="AG33" s="81"/>
      <c r="AH33" s="81"/>
      <c r="AI33" s="81"/>
      <c r="AJ33" s="81"/>
      <c r="AK33" s="81"/>
      <c r="AL33" s="81"/>
      <c r="AM33" s="81"/>
      <c r="AN33" s="81"/>
      <c r="AO33" s="81"/>
    </row>
    <row r="34" spans="1:41" ht="28.5" customHeight="1">
      <c r="A34" s="113" t="s">
        <v>160</v>
      </c>
      <c r="B34" s="114">
        <v>1</v>
      </c>
      <c r="C34" s="115">
        <v>19</v>
      </c>
      <c r="D34" s="116">
        <v>19</v>
      </c>
      <c r="E34" s="116" t="s">
        <v>101</v>
      </c>
      <c r="F34" s="117">
        <f t="shared" ref="F34:F35" si="0">(C34/D34)*100</f>
        <v>100</v>
      </c>
      <c r="G34" s="118"/>
      <c r="H34" s="119"/>
      <c r="I34" s="119"/>
      <c r="J34" s="119"/>
      <c r="K34" s="119"/>
      <c r="L34" s="119"/>
      <c r="M34" s="120"/>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row>
    <row r="35" spans="1:41" ht="28.5" customHeight="1">
      <c r="A35" s="113" t="s">
        <v>161</v>
      </c>
      <c r="B35" s="114">
        <v>1</v>
      </c>
      <c r="C35" s="115">
        <v>17</v>
      </c>
      <c r="D35" s="116">
        <v>18</v>
      </c>
      <c r="E35" s="116" t="s">
        <v>101</v>
      </c>
      <c r="F35" s="117">
        <f t="shared" si="0"/>
        <v>94.444444444444443</v>
      </c>
      <c r="G35" s="121"/>
      <c r="H35" s="122" t="s">
        <v>162</v>
      </c>
      <c r="I35" s="121"/>
      <c r="J35" s="121"/>
      <c r="K35" s="121"/>
      <c r="L35" s="121"/>
      <c r="M35" s="123"/>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row>
    <row r="36" spans="1:41" ht="28.5" customHeight="1">
      <c r="A36" s="113" t="s">
        <v>163</v>
      </c>
      <c r="B36" s="114">
        <v>1</v>
      </c>
      <c r="C36" s="115"/>
      <c r="D36" s="116"/>
      <c r="E36" s="116" t="s">
        <v>101</v>
      </c>
      <c r="F36" s="117" t="s">
        <v>101</v>
      </c>
      <c r="G36" s="121"/>
      <c r="H36" s="121"/>
      <c r="I36" s="121"/>
      <c r="J36" s="121"/>
      <c r="K36" s="121"/>
      <c r="L36" s="121"/>
      <c r="M36" s="123"/>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row>
    <row r="37" spans="1:41" ht="37.5" customHeight="1">
      <c r="A37" s="124" t="s">
        <v>164</v>
      </c>
      <c r="B37" s="125">
        <v>1</v>
      </c>
      <c r="C37" s="126">
        <f t="shared" ref="C37:D37" si="1">SUM(C34:C36)</f>
        <v>36</v>
      </c>
      <c r="D37" s="126">
        <f t="shared" si="1"/>
        <v>37</v>
      </c>
      <c r="E37" s="126">
        <v>100</v>
      </c>
      <c r="F37" s="127">
        <f>(C37/D37)*100</f>
        <v>97.297297297297305</v>
      </c>
      <c r="G37" s="121"/>
      <c r="H37" s="121"/>
      <c r="I37" s="121"/>
      <c r="J37" s="121"/>
      <c r="K37" s="121"/>
      <c r="L37" s="121"/>
      <c r="M37" s="123"/>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row>
    <row r="38" spans="1:41" ht="9" customHeight="1">
      <c r="A38" s="128"/>
      <c r="B38" s="80"/>
      <c r="C38" s="80"/>
      <c r="D38" s="81"/>
      <c r="E38" s="81"/>
      <c r="F38" s="81"/>
      <c r="G38" s="129"/>
      <c r="H38" s="129"/>
      <c r="I38" s="129"/>
      <c r="J38" s="129"/>
      <c r="K38" s="129"/>
      <c r="L38" s="129"/>
      <c r="M38" s="130"/>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spans="1:41" ht="36" customHeight="1">
      <c r="A39" s="941" t="s">
        <v>74</v>
      </c>
      <c r="B39" s="777"/>
      <c r="C39" s="777"/>
      <c r="D39" s="777"/>
      <c r="E39" s="777"/>
      <c r="F39" s="777"/>
      <c r="G39" s="777"/>
      <c r="H39" s="777"/>
      <c r="I39" s="777"/>
      <c r="J39" s="777"/>
      <c r="K39" s="777"/>
      <c r="L39" s="777"/>
      <c r="M39" s="778"/>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spans="1:41" ht="409.5" customHeight="1">
      <c r="A40" s="942" t="s">
        <v>165</v>
      </c>
      <c r="B40" s="809"/>
      <c r="C40" s="809"/>
      <c r="D40" s="809"/>
      <c r="E40" s="809"/>
      <c r="F40" s="809"/>
      <c r="G40" s="809"/>
      <c r="H40" s="809"/>
      <c r="I40" s="809"/>
      <c r="J40" s="809"/>
      <c r="K40" s="809"/>
      <c r="L40" s="809"/>
      <c r="M40" s="820"/>
      <c r="N40" s="81"/>
      <c r="O40" s="81"/>
      <c r="P40" s="81"/>
      <c r="Q40" s="81"/>
      <c r="R40" s="81"/>
      <c r="S40" s="81"/>
      <c r="T40" s="81"/>
      <c r="U40" s="81"/>
      <c r="V40" s="81"/>
      <c r="W40" s="81"/>
      <c r="X40" s="81"/>
      <c r="Y40" s="81"/>
      <c r="Z40" s="81"/>
      <c r="AA40" s="81"/>
      <c r="AB40" s="81"/>
      <c r="AC40" s="81"/>
      <c r="AD40" s="81"/>
      <c r="AE40" s="81"/>
      <c r="AF40" s="131"/>
      <c r="AG40" s="81"/>
      <c r="AH40" s="81"/>
      <c r="AI40" s="81"/>
      <c r="AJ40" s="81"/>
      <c r="AK40" s="81"/>
      <c r="AL40" s="81"/>
      <c r="AM40" s="81"/>
      <c r="AN40" s="81"/>
      <c r="AO40" s="81"/>
    </row>
    <row r="41" spans="1:41" ht="43.5" customHeight="1">
      <c r="A41" s="943" t="s">
        <v>76</v>
      </c>
      <c r="B41" s="911"/>
      <c r="C41" s="944"/>
      <c r="D41" s="945" t="s">
        <v>77</v>
      </c>
      <c r="E41" s="911"/>
      <c r="F41" s="944"/>
      <c r="G41" s="946" t="s">
        <v>166</v>
      </c>
      <c r="H41" s="911"/>
      <c r="I41" s="911"/>
      <c r="J41" s="944"/>
      <c r="K41" s="132" t="s">
        <v>79</v>
      </c>
      <c r="L41" s="939" t="s">
        <v>80</v>
      </c>
      <c r="M41" s="912"/>
      <c r="N41" s="81"/>
      <c r="O41" s="81"/>
      <c r="P41" s="81"/>
      <c r="Q41" s="81"/>
      <c r="R41" s="81"/>
      <c r="S41" s="81"/>
      <c r="T41" s="81"/>
      <c r="U41" s="81"/>
      <c r="V41" s="81"/>
      <c r="W41" s="81"/>
      <c r="X41" s="81"/>
      <c r="Y41" s="81"/>
      <c r="Z41" s="81"/>
      <c r="AA41" s="81"/>
      <c r="AB41" s="81"/>
      <c r="AC41" s="81"/>
      <c r="AD41" s="81"/>
      <c r="AE41" s="81"/>
      <c r="AF41" s="131"/>
      <c r="AG41" s="81"/>
      <c r="AH41" s="81"/>
      <c r="AI41" s="81"/>
      <c r="AJ41" s="81"/>
      <c r="AK41" s="81"/>
      <c r="AL41" s="81"/>
      <c r="AM41" s="81"/>
      <c r="AN41" s="81"/>
      <c r="AO41" s="81"/>
    </row>
    <row r="42" spans="1:41" ht="31.5" customHeight="1">
      <c r="A42" s="947" t="s">
        <v>81</v>
      </c>
      <c r="B42" s="777"/>
      <c r="C42" s="802"/>
      <c r="D42" s="948" t="s">
        <v>167</v>
      </c>
      <c r="E42" s="777"/>
      <c r="F42" s="777"/>
      <c r="G42" s="777"/>
      <c r="H42" s="777"/>
      <c r="I42" s="777"/>
      <c r="J42" s="797"/>
      <c r="K42" s="133" t="s">
        <v>168</v>
      </c>
      <c r="L42" s="940" t="s">
        <v>169</v>
      </c>
      <c r="M42" s="778"/>
      <c r="N42" s="134"/>
      <c r="O42" s="135"/>
      <c r="P42" s="135"/>
      <c r="Q42" s="135"/>
      <c r="R42" s="135"/>
      <c r="S42" s="135"/>
      <c r="T42" s="135"/>
      <c r="U42" s="135"/>
      <c r="V42" s="135"/>
      <c r="W42" s="135"/>
      <c r="X42" s="135"/>
      <c r="Y42" s="135"/>
      <c r="Z42" s="135"/>
      <c r="AA42" s="135"/>
      <c r="AB42" s="135"/>
      <c r="AC42" s="135"/>
      <c r="AD42" s="135"/>
      <c r="AE42" s="135"/>
      <c r="AF42" s="135"/>
      <c r="AG42" s="81"/>
      <c r="AH42" s="81"/>
      <c r="AI42" s="81"/>
      <c r="AJ42" s="81"/>
      <c r="AK42" s="81"/>
      <c r="AL42" s="81"/>
      <c r="AM42" s="81"/>
      <c r="AN42" s="81"/>
      <c r="AO42" s="81"/>
    </row>
    <row r="43" spans="1:41" ht="57" customHeight="1">
      <c r="A43" s="949" t="s">
        <v>170</v>
      </c>
      <c r="B43" s="766"/>
      <c r="C43" s="877"/>
      <c r="D43" s="948" t="s">
        <v>169</v>
      </c>
      <c r="E43" s="777"/>
      <c r="F43" s="777"/>
      <c r="G43" s="777"/>
      <c r="H43" s="777"/>
      <c r="I43" s="777"/>
      <c r="J43" s="797"/>
      <c r="K43" s="136" t="s">
        <v>86</v>
      </c>
      <c r="L43" s="893">
        <v>45917</v>
      </c>
      <c r="M43" s="767"/>
      <c r="N43" s="134"/>
      <c r="O43" s="135"/>
      <c r="P43" s="135"/>
      <c r="Q43" s="135"/>
      <c r="R43" s="135"/>
      <c r="S43" s="135"/>
      <c r="T43" s="135"/>
      <c r="U43" s="135"/>
      <c r="V43" s="135"/>
      <c r="W43" s="135"/>
      <c r="X43" s="135"/>
      <c r="Y43" s="135"/>
      <c r="Z43" s="135"/>
      <c r="AA43" s="135"/>
      <c r="AB43" s="135"/>
      <c r="AC43" s="135"/>
      <c r="AD43" s="135"/>
      <c r="AE43" s="135"/>
      <c r="AF43" s="135"/>
      <c r="AG43" s="81"/>
      <c r="AH43" s="81"/>
      <c r="AI43" s="81"/>
      <c r="AJ43" s="81"/>
      <c r="AK43" s="81"/>
      <c r="AL43" s="81"/>
      <c r="AM43" s="81"/>
      <c r="AN43" s="81"/>
      <c r="AO43" s="81"/>
    </row>
    <row r="44" spans="1:41" ht="57.75" customHeight="1">
      <c r="A44" s="862" t="s">
        <v>87</v>
      </c>
      <c r="B44" s="766"/>
      <c r="C44" s="766"/>
      <c r="D44" s="766"/>
      <c r="E44" s="766"/>
      <c r="F44" s="766"/>
      <c r="G44" s="766"/>
      <c r="H44" s="766"/>
      <c r="I44" s="766"/>
      <c r="J44" s="766"/>
      <c r="K44" s="766"/>
      <c r="L44" s="766"/>
      <c r="M44" s="767"/>
      <c r="N44" s="83"/>
      <c r="O44" s="83"/>
      <c r="P44" s="83"/>
      <c r="Q44" s="83"/>
      <c r="R44" s="83"/>
      <c r="S44" s="83"/>
      <c r="T44" s="83"/>
      <c r="U44" s="83"/>
      <c r="V44" s="83"/>
      <c r="W44" s="83"/>
      <c r="X44" s="83"/>
      <c r="Y44" s="83"/>
      <c r="Z44" s="83"/>
      <c r="AA44" s="83"/>
      <c r="AB44" s="83"/>
      <c r="AC44" s="83"/>
      <c r="AD44" s="83"/>
      <c r="AE44" s="83"/>
      <c r="AF44" s="83"/>
      <c r="AG44" s="81"/>
      <c r="AH44" s="81"/>
      <c r="AI44" s="81"/>
      <c r="AJ44" s="81"/>
      <c r="AK44" s="81"/>
      <c r="AL44" s="81"/>
      <c r="AM44" s="81"/>
      <c r="AN44" s="81"/>
      <c r="AO44" s="81"/>
    </row>
    <row r="45" spans="1:41" ht="35.25" customHeight="1">
      <c r="A45" s="863" t="s">
        <v>88</v>
      </c>
      <c r="B45" s="777"/>
      <c r="C45" s="777"/>
      <c r="D45" s="777"/>
      <c r="E45" s="777"/>
      <c r="F45" s="777"/>
      <c r="G45" s="777"/>
      <c r="H45" s="777"/>
      <c r="I45" s="777"/>
      <c r="J45" s="777"/>
      <c r="K45" s="777"/>
      <c r="L45" s="777"/>
      <c r="M45" s="778"/>
      <c r="N45" s="83"/>
      <c r="O45" s="83"/>
      <c r="P45" s="83"/>
      <c r="Q45" s="83"/>
      <c r="R45" s="83"/>
      <c r="S45" s="83"/>
      <c r="T45" s="83"/>
      <c r="U45" s="83"/>
      <c r="V45" s="83"/>
      <c r="W45" s="83"/>
      <c r="X45" s="83"/>
      <c r="Y45" s="83"/>
      <c r="Z45" s="83"/>
      <c r="AA45" s="83"/>
      <c r="AB45" s="83"/>
      <c r="AC45" s="83"/>
      <c r="AD45" s="83"/>
      <c r="AE45" s="83"/>
      <c r="AF45" s="83"/>
      <c r="AG45" s="81"/>
      <c r="AH45" s="81"/>
      <c r="AI45" s="81"/>
      <c r="AJ45" s="81"/>
      <c r="AK45" s="81"/>
      <c r="AL45" s="81"/>
      <c r="AM45" s="81"/>
      <c r="AN45" s="81"/>
      <c r="AO45" s="81"/>
    </row>
    <row r="46" spans="1:41" ht="50.25" customHeight="1">
      <c r="A46" s="860" t="s">
        <v>89</v>
      </c>
      <c r="B46" s="777"/>
      <c r="C46" s="797"/>
      <c r="D46" s="861" t="s">
        <v>90</v>
      </c>
      <c r="E46" s="777"/>
      <c r="F46" s="797"/>
      <c r="G46" s="861" t="s">
        <v>91</v>
      </c>
      <c r="H46" s="777"/>
      <c r="I46" s="777"/>
      <c r="J46" s="797"/>
      <c r="K46" s="57" t="s">
        <v>92</v>
      </c>
      <c r="L46" s="861" t="s">
        <v>91</v>
      </c>
      <c r="M46" s="778"/>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spans="1:41" ht="144.75" customHeight="1">
      <c r="A47" s="878" t="s">
        <v>128</v>
      </c>
      <c r="B47" s="777"/>
      <c r="C47" s="797"/>
      <c r="D47" s="829" t="s">
        <v>94</v>
      </c>
      <c r="E47" s="777"/>
      <c r="F47" s="797"/>
      <c r="G47" s="830" t="s">
        <v>171</v>
      </c>
      <c r="H47" s="777"/>
      <c r="I47" s="777"/>
      <c r="J47" s="797"/>
      <c r="K47" s="78"/>
      <c r="L47" s="894"/>
      <c r="M47" s="778"/>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spans="1:41" ht="87.75" customHeight="1">
      <c r="A48" s="878" t="s">
        <v>130</v>
      </c>
      <c r="B48" s="777"/>
      <c r="C48" s="797"/>
      <c r="D48" s="829" t="s">
        <v>94</v>
      </c>
      <c r="E48" s="777"/>
      <c r="F48" s="797"/>
      <c r="G48" s="831" t="s">
        <v>97</v>
      </c>
      <c r="H48" s="777"/>
      <c r="I48" s="777"/>
      <c r="J48" s="797"/>
      <c r="K48" s="79"/>
      <c r="L48" s="894"/>
      <c r="M48" s="778"/>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spans="1:44" ht="87.75" customHeight="1">
      <c r="A49" s="878" t="s">
        <v>131</v>
      </c>
      <c r="B49" s="777"/>
      <c r="C49" s="797"/>
      <c r="D49" s="829" t="s">
        <v>94</v>
      </c>
      <c r="E49" s="777"/>
      <c r="F49" s="797"/>
      <c r="G49" s="831" t="s">
        <v>99</v>
      </c>
      <c r="H49" s="777"/>
      <c r="I49" s="777"/>
      <c r="J49" s="797"/>
      <c r="K49" s="78"/>
      <c r="L49" s="894"/>
      <c r="M49" s="778"/>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spans="1:44" ht="87.75" customHeight="1">
      <c r="A50" s="878" t="s">
        <v>132</v>
      </c>
      <c r="B50" s="777"/>
      <c r="C50" s="797"/>
      <c r="D50" s="829" t="s">
        <v>101</v>
      </c>
      <c r="E50" s="777"/>
      <c r="F50" s="797"/>
      <c r="G50" s="832" t="s">
        <v>102</v>
      </c>
      <c r="H50" s="777"/>
      <c r="I50" s="777"/>
      <c r="J50" s="797"/>
      <c r="K50" s="78"/>
      <c r="L50" s="894"/>
      <c r="M50" s="778"/>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spans="1:44" ht="17.25" customHeight="1">
      <c r="A51" s="879" t="s">
        <v>103</v>
      </c>
      <c r="B51" s="809"/>
      <c r="C51" s="810"/>
      <c r="D51" s="883" t="s">
        <v>77</v>
      </c>
      <c r="E51" s="809"/>
      <c r="F51" s="809"/>
      <c r="G51" s="809"/>
      <c r="H51" s="809"/>
      <c r="I51" s="809"/>
      <c r="J51" s="810"/>
      <c r="K51" s="887"/>
      <c r="L51" s="888"/>
      <c r="M51" s="820"/>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spans="1:44" ht="17.25" customHeight="1">
      <c r="A52" s="821"/>
      <c r="B52" s="770"/>
      <c r="C52" s="814"/>
      <c r="D52" s="821"/>
      <c r="E52" s="770"/>
      <c r="F52" s="770"/>
      <c r="G52" s="770"/>
      <c r="H52" s="770"/>
      <c r="I52" s="770"/>
      <c r="J52" s="814"/>
      <c r="K52" s="839"/>
      <c r="L52" s="821"/>
      <c r="M52" s="77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spans="1:44" ht="17.25" customHeight="1">
      <c r="A53" s="821"/>
      <c r="B53" s="770"/>
      <c r="C53" s="814"/>
      <c r="D53" s="821"/>
      <c r="E53" s="770"/>
      <c r="F53" s="770"/>
      <c r="G53" s="770"/>
      <c r="H53" s="770"/>
      <c r="I53" s="770"/>
      <c r="J53" s="814"/>
      <c r="K53" s="839"/>
      <c r="L53" s="821"/>
      <c r="M53" s="77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spans="1:44" ht="17.25" customHeight="1">
      <c r="A54" s="836"/>
      <c r="B54" s="774"/>
      <c r="C54" s="811"/>
      <c r="D54" s="884"/>
      <c r="E54" s="885"/>
      <c r="F54" s="885"/>
      <c r="G54" s="885"/>
      <c r="H54" s="885"/>
      <c r="I54" s="885"/>
      <c r="J54" s="886"/>
      <c r="K54" s="839"/>
      <c r="L54" s="821"/>
      <c r="M54" s="77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spans="1:44" ht="61.5" customHeight="1">
      <c r="A55" s="880" t="s">
        <v>133</v>
      </c>
      <c r="B55" s="777"/>
      <c r="C55" s="802"/>
      <c r="D55" s="881" t="s">
        <v>134</v>
      </c>
      <c r="E55" s="777"/>
      <c r="F55" s="777"/>
      <c r="G55" s="777"/>
      <c r="H55" s="777"/>
      <c r="I55" s="777"/>
      <c r="J55" s="797"/>
      <c r="K55" s="882"/>
      <c r="L55" s="777"/>
      <c r="M55" s="797"/>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2"/>
      <c r="AQ55" s="2"/>
      <c r="AR55" s="2"/>
    </row>
    <row r="56" spans="1:44" ht="12.75" customHeight="1">
      <c r="A56" s="80"/>
      <c r="B56" s="80"/>
      <c r="C56" s="80"/>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spans="1:44" ht="12.75" customHeight="1">
      <c r="A57" s="80"/>
      <c r="B57" s="80"/>
      <c r="C57" s="80"/>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spans="1:44" ht="12.75" customHeight="1">
      <c r="A58" s="80"/>
      <c r="B58" s="80"/>
      <c r="C58" s="80"/>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spans="1:44" ht="12.75" customHeight="1">
      <c r="A59" s="80"/>
      <c r="B59" s="80"/>
      <c r="C59" s="80"/>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spans="1:44" ht="12.75" customHeight="1">
      <c r="A60" s="80"/>
      <c r="B60" s="80"/>
      <c r="C60" s="80"/>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spans="1:44" ht="12.75" customHeight="1">
      <c r="A61" s="80"/>
      <c r="B61" s="80"/>
      <c r="C61" s="80"/>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spans="1:44" ht="12.75" customHeight="1">
      <c r="A62" s="80"/>
      <c r="B62" s="80"/>
      <c r="C62" s="80"/>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spans="1:44" ht="12.75" customHeight="1">
      <c r="A63" s="80"/>
      <c r="B63" s="80"/>
      <c r="C63" s="80"/>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spans="1:44" ht="12.75" customHeight="1">
      <c r="A64" s="80"/>
      <c r="B64" s="80"/>
      <c r="C64" s="80"/>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spans="1:41" ht="12.75" customHeight="1">
      <c r="A65" s="80"/>
      <c r="B65" s="80"/>
      <c r="C65" s="80"/>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spans="1:41" ht="12.75" customHeight="1">
      <c r="A66" s="80"/>
      <c r="B66" s="80"/>
      <c r="C66" s="80"/>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spans="1:41" ht="12.75" customHeight="1">
      <c r="A67" s="80"/>
      <c r="B67" s="80"/>
      <c r="C67" s="80"/>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spans="1:41" ht="12.75" customHeight="1">
      <c r="A68" s="80" t="s">
        <v>94</v>
      </c>
      <c r="B68" s="80"/>
      <c r="C68" s="80"/>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spans="1:41" ht="12.75" customHeight="1">
      <c r="A69" s="80" t="s">
        <v>135</v>
      </c>
      <c r="B69" s="80"/>
      <c r="C69" s="80"/>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spans="1:41" ht="12.75" customHeight="1">
      <c r="A70" s="80" t="s">
        <v>101</v>
      </c>
      <c r="B70" s="80"/>
      <c r="C70" s="80"/>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spans="1:41" ht="12.75" customHeight="1">
      <c r="A71" s="80" t="s">
        <v>136</v>
      </c>
      <c r="B71" s="80"/>
      <c r="C71" s="80"/>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spans="1:41" ht="12.75" customHeight="1">
      <c r="A72" s="80"/>
      <c r="B72" s="80"/>
      <c r="C72" s="80"/>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spans="1:41" ht="12.75" customHeight="1">
      <c r="A73" s="80"/>
      <c r="B73" s="80"/>
      <c r="C73" s="80"/>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spans="1:41" ht="12.75" customHeight="1">
      <c r="A74" s="80"/>
      <c r="B74" s="80"/>
      <c r="C74" s="80"/>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spans="1:41" ht="12.75" customHeight="1">
      <c r="A75" s="80"/>
      <c r="B75" s="80"/>
      <c r="C75" s="80"/>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spans="1:41" ht="12.75" customHeight="1">
      <c r="A76" s="80"/>
      <c r="B76" s="80"/>
      <c r="C76" s="80"/>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spans="1:41" ht="12.75" customHeight="1">
      <c r="A77" s="80"/>
      <c r="B77" s="80"/>
      <c r="C77" s="80"/>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spans="1:41" ht="12.75" customHeight="1">
      <c r="A78" s="80"/>
      <c r="B78" s="80"/>
      <c r="C78" s="80"/>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spans="1:41" ht="12.75" customHeight="1">
      <c r="A79" s="80"/>
      <c r="B79" s="80"/>
      <c r="C79" s="80"/>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spans="1:41" ht="12.75" customHeight="1">
      <c r="A80" s="80"/>
      <c r="B80" s="80"/>
      <c r="C80" s="80"/>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spans="1:41" ht="12.75" customHeight="1">
      <c r="A81" s="80"/>
      <c r="B81" s="80"/>
      <c r="C81" s="80"/>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spans="1:41" ht="12.75" customHeight="1">
      <c r="A82" s="80"/>
      <c r="B82" s="80"/>
      <c r="C82" s="80"/>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spans="1:41" ht="12.75" customHeight="1">
      <c r="A83" s="80"/>
      <c r="B83" s="80"/>
      <c r="C83" s="80"/>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spans="1:41" ht="12.75" customHeight="1">
      <c r="A84" s="80"/>
      <c r="B84" s="80"/>
      <c r="C84" s="80"/>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spans="1:41" ht="12.75" customHeight="1">
      <c r="A85" s="80"/>
      <c r="B85" s="80"/>
      <c r="C85" s="80"/>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spans="1:41" ht="12.75" customHeight="1">
      <c r="A86" s="80"/>
      <c r="B86" s="80"/>
      <c r="C86" s="80"/>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spans="1:41" ht="12.75" customHeight="1">
      <c r="A87" s="80"/>
      <c r="B87" s="80"/>
      <c r="C87" s="80"/>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spans="1:41" ht="12.75" customHeight="1">
      <c r="A88" s="80"/>
      <c r="B88" s="80"/>
      <c r="C88" s="80"/>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spans="1:41" ht="12.75" customHeight="1">
      <c r="A89" s="80"/>
      <c r="B89" s="80"/>
      <c r="C89" s="80"/>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spans="1:41" ht="12.75" customHeight="1">
      <c r="A90" s="80"/>
      <c r="B90" s="80"/>
      <c r="C90" s="80"/>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spans="1:41" ht="12.75" customHeight="1">
      <c r="A91" s="80"/>
      <c r="B91" s="80"/>
      <c r="C91" s="80"/>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spans="1:41" ht="12.75" customHeight="1">
      <c r="A92" s="80"/>
      <c r="B92" s="80"/>
      <c r="C92" s="80"/>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spans="1:41" ht="12.75" customHeight="1">
      <c r="A93" s="80"/>
      <c r="B93" s="80"/>
      <c r="C93" s="80"/>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spans="1:41" ht="12.75" customHeight="1">
      <c r="A94" s="80"/>
      <c r="B94" s="80"/>
      <c r="C94" s="80"/>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spans="1:41" ht="12.75" customHeight="1">
      <c r="A95" s="80"/>
      <c r="B95" s="80"/>
      <c r="C95" s="80"/>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spans="1:41" ht="12.75" customHeight="1">
      <c r="A96" s="80"/>
      <c r="B96" s="80"/>
      <c r="C96" s="80"/>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spans="1:41" ht="12.75" customHeight="1">
      <c r="A97" s="80"/>
      <c r="B97" s="80"/>
      <c r="C97" s="80"/>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spans="1:41" ht="12.75" customHeight="1">
      <c r="A98" s="80"/>
      <c r="B98" s="80"/>
      <c r="C98" s="80"/>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spans="1:41" ht="12.75" customHeight="1">
      <c r="A99" s="80"/>
      <c r="B99" s="80"/>
      <c r="C99" s="80"/>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spans="1:41" ht="12.75" customHeight="1">
      <c r="A100" s="80"/>
      <c r="B100" s="80"/>
      <c r="C100" s="80"/>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spans="1:41" ht="12.75" customHeight="1">
      <c r="A101" s="80"/>
      <c r="B101" s="80"/>
      <c r="C101" s="80"/>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spans="1:41" ht="12.75" customHeight="1">
      <c r="A102" s="80"/>
      <c r="B102" s="80"/>
      <c r="C102" s="80"/>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spans="1:41" ht="12.75" customHeight="1">
      <c r="A103" s="80"/>
      <c r="B103" s="80"/>
      <c r="C103" s="80"/>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spans="1:41" ht="12.75" customHeight="1">
      <c r="A104" s="80"/>
      <c r="B104" s="80"/>
      <c r="C104" s="80"/>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spans="1:41" ht="12.75" customHeight="1">
      <c r="A105" s="80"/>
      <c r="B105" s="80"/>
      <c r="C105" s="80"/>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spans="1:41" ht="12.75" customHeight="1">
      <c r="A106" s="80"/>
      <c r="B106" s="80"/>
      <c r="C106" s="80"/>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spans="1:41" ht="12.75" customHeight="1">
      <c r="A107" s="80"/>
      <c r="B107" s="80"/>
      <c r="C107" s="80"/>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spans="1:41" ht="12.75" customHeight="1">
      <c r="A108" s="80"/>
      <c r="B108" s="80"/>
      <c r="C108" s="80"/>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spans="1:41" ht="12.75" customHeight="1">
      <c r="A109" s="80"/>
      <c r="B109" s="80"/>
      <c r="C109" s="80"/>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spans="1:41" ht="12.75" customHeight="1">
      <c r="A110" s="80"/>
      <c r="B110" s="80"/>
      <c r="C110" s="80"/>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spans="1:41" ht="12.75" customHeight="1">
      <c r="A111" s="80"/>
      <c r="B111" s="80"/>
      <c r="C111" s="80"/>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spans="1:41" ht="12.75" customHeight="1">
      <c r="A112" s="80"/>
      <c r="B112" s="80"/>
      <c r="C112" s="80"/>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spans="1:41" ht="12.75" customHeight="1">
      <c r="A113" s="80"/>
      <c r="B113" s="80"/>
      <c r="C113" s="80"/>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spans="1:41" ht="12.75" customHeight="1">
      <c r="A114" s="80"/>
      <c r="B114" s="80"/>
      <c r="C114" s="80"/>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spans="1:41" ht="12.75" customHeight="1">
      <c r="A115" s="80"/>
      <c r="B115" s="80"/>
      <c r="C115" s="80"/>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spans="1:41" ht="12.75" customHeight="1">
      <c r="A116" s="80"/>
      <c r="B116" s="80"/>
      <c r="C116" s="80"/>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spans="1:41" ht="12.75" customHeight="1">
      <c r="A117" s="80"/>
      <c r="B117" s="80"/>
      <c r="C117" s="80"/>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spans="1:41" ht="12.75" customHeight="1">
      <c r="A118" s="80"/>
      <c r="B118" s="80"/>
      <c r="C118" s="80"/>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spans="1:41" ht="12.75" customHeight="1">
      <c r="A119" s="80"/>
      <c r="B119" s="80"/>
      <c r="C119" s="80"/>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spans="1:41" ht="12.75" customHeight="1">
      <c r="A120" s="80"/>
      <c r="B120" s="80"/>
      <c r="C120" s="80"/>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spans="1:41" ht="12.75" customHeight="1">
      <c r="A121" s="80"/>
      <c r="B121" s="80"/>
      <c r="C121" s="80"/>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spans="1:41" ht="12.75" customHeight="1">
      <c r="A122" s="80"/>
      <c r="B122" s="80"/>
      <c r="C122" s="80"/>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spans="1:41" ht="12.75" customHeight="1">
      <c r="A123" s="80"/>
      <c r="B123" s="80"/>
      <c r="C123" s="80"/>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spans="1:41" ht="12.75" customHeight="1">
      <c r="A124" s="80"/>
      <c r="B124" s="80"/>
      <c r="C124" s="80"/>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spans="1:41" ht="12.75" customHeight="1">
      <c r="A125" s="80"/>
      <c r="B125" s="80"/>
      <c r="C125" s="80"/>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spans="1:41" ht="12.75" customHeight="1">
      <c r="A126" s="80"/>
      <c r="B126" s="80"/>
      <c r="C126" s="80"/>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spans="1:41" ht="12.75" customHeight="1">
      <c r="A127" s="80"/>
      <c r="B127" s="80"/>
      <c r="C127" s="80"/>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spans="1:41" ht="12.75" customHeight="1">
      <c r="A128" s="80"/>
      <c r="B128" s="80"/>
      <c r="C128" s="80"/>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spans="1:41" ht="12.75" customHeight="1">
      <c r="A129" s="80"/>
      <c r="B129" s="80"/>
      <c r="C129" s="80"/>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spans="1:41" ht="12.75" customHeight="1">
      <c r="A130" s="80"/>
      <c r="B130" s="80"/>
      <c r="C130" s="80"/>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spans="1:41" ht="12.75" customHeight="1">
      <c r="A131" s="80"/>
      <c r="B131" s="80"/>
      <c r="C131" s="80"/>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spans="1:41" ht="12.75" customHeight="1">
      <c r="A132" s="80"/>
      <c r="B132" s="80"/>
      <c r="C132" s="80"/>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spans="1:41" ht="12.75" customHeight="1">
      <c r="A133" s="80"/>
      <c r="B133" s="80"/>
      <c r="C133" s="80"/>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spans="1:41" ht="12.75" customHeight="1">
      <c r="A134" s="80"/>
      <c r="B134" s="80"/>
      <c r="C134" s="80"/>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spans="1:41" ht="12.75" customHeight="1">
      <c r="A135" s="80"/>
      <c r="B135" s="80"/>
      <c r="C135" s="80"/>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spans="1:41" ht="12.75" customHeight="1">
      <c r="A136" s="80"/>
      <c r="B136" s="80"/>
      <c r="C136" s="80"/>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spans="1:41" ht="12.75" customHeight="1">
      <c r="A137" s="80"/>
      <c r="B137" s="80"/>
      <c r="C137" s="80"/>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spans="1:41" ht="12.75" customHeight="1">
      <c r="A138" s="80"/>
      <c r="B138" s="80"/>
      <c r="C138" s="80"/>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spans="1:41" ht="12.75" customHeight="1">
      <c r="A139" s="80"/>
      <c r="B139" s="80"/>
      <c r="C139" s="80"/>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spans="1:41" ht="12.75" customHeight="1">
      <c r="A140" s="80"/>
      <c r="B140" s="80"/>
      <c r="C140" s="80"/>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spans="1:41" ht="12.75" customHeight="1">
      <c r="A141" s="80"/>
      <c r="B141" s="80"/>
      <c r="C141" s="80"/>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spans="1:41" ht="12.75" customHeight="1">
      <c r="A142" s="80"/>
      <c r="B142" s="80"/>
      <c r="C142" s="80"/>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spans="1:41" ht="12.75" customHeight="1">
      <c r="A143" s="80"/>
      <c r="B143" s="80"/>
      <c r="C143" s="80"/>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spans="1:41" ht="12.75" customHeight="1">
      <c r="A144" s="80"/>
      <c r="B144" s="80"/>
      <c r="C144" s="80"/>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spans="1:41" ht="12.75" customHeight="1">
      <c r="A145" s="80"/>
      <c r="B145" s="80"/>
      <c r="C145" s="80"/>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spans="1:41" ht="12.75" customHeight="1">
      <c r="A146" s="80"/>
      <c r="B146" s="80"/>
      <c r="C146" s="80"/>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spans="1:41" ht="12.75" customHeight="1">
      <c r="A147" s="80"/>
      <c r="B147" s="80"/>
      <c r="C147" s="80"/>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spans="1:41" ht="12.75" customHeight="1">
      <c r="A148" s="80"/>
      <c r="B148" s="80"/>
      <c r="C148" s="80"/>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spans="1:41" ht="12.75" customHeight="1">
      <c r="A149" s="80"/>
      <c r="B149" s="80"/>
      <c r="C149" s="80"/>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spans="1:41" ht="12.75" customHeight="1">
      <c r="A150" s="80"/>
      <c r="B150" s="80"/>
      <c r="C150" s="80"/>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spans="1:41" ht="12.75" customHeight="1">
      <c r="A151" s="80"/>
      <c r="B151" s="80"/>
      <c r="C151" s="80"/>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spans="1:41" ht="12.75" customHeight="1">
      <c r="A152" s="80"/>
      <c r="B152" s="80"/>
      <c r="C152" s="80"/>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spans="1:41" ht="12.75" customHeight="1">
      <c r="A153" s="80"/>
      <c r="B153" s="80"/>
      <c r="C153" s="80"/>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spans="1:41" ht="12.75" customHeight="1">
      <c r="A154" s="80"/>
      <c r="B154" s="80"/>
      <c r="C154" s="80"/>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spans="1:41" ht="12.75" customHeight="1">
      <c r="A155" s="80"/>
      <c r="B155" s="80"/>
      <c r="C155" s="80"/>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spans="1:41" ht="12.75" customHeight="1">
      <c r="A156" s="80"/>
      <c r="B156" s="80"/>
      <c r="C156" s="80"/>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spans="1:41" ht="12.75" customHeight="1">
      <c r="A157" s="80"/>
      <c r="B157" s="80"/>
      <c r="C157" s="80"/>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spans="1:41" ht="12.75" customHeight="1">
      <c r="A158" s="80"/>
      <c r="B158" s="80"/>
      <c r="C158" s="80"/>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spans="1:41" ht="12.75" customHeight="1">
      <c r="A159" s="80"/>
      <c r="B159" s="80"/>
      <c r="C159" s="80"/>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spans="1:41" ht="12.75" customHeight="1">
      <c r="A160" s="80"/>
      <c r="B160" s="80"/>
      <c r="C160" s="80"/>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spans="1:41" ht="12.75" customHeight="1">
      <c r="A161" s="80"/>
      <c r="B161" s="80"/>
      <c r="C161" s="80"/>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spans="1:41" ht="12.75" customHeight="1">
      <c r="A162" s="80"/>
      <c r="B162" s="80"/>
      <c r="C162" s="80"/>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spans="1:41" ht="12.75" customHeight="1">
      <c r="A163" s="80"/>
      <c r="B163" s="80"/>
      <c r="C163" s="80"/>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spans="1:41" ht="12.75" customHeight="1">
      <c r="A164" s="80"/>
      <c r="B164" s="80"/>
      <c r="C164" s="80"/>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spans="1:41" ht="12.75" customHeight="1">
      <c r="A165" s="80"/>
      <c r="B165" s="80"/>
      <c r="C165" s="80"/>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spans="1:41" ht="12.75" customHeight="1">
      <c r="A166" s="80"/>
      <c r="B166" s="80"/>
      <c r="C166" s="80"/>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spans="1:41" ht="12.75" customHeight="1">
      <c r="A167" s="80"/>
      <c r="B167" s="80"/>
      <c r="C167" s="80"/>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spans="1:41" ht="12.75" customHeight="1">
      <c r="A168" s="80"/>
      <c r="B168" s="80"/>
      <c r="C168" s="80"/>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spans="1:41" ht="12.75" customHeight="1">
      <c r="A169" s="80"/>
      <c r="B169" s="80"/>
      <c r="C169" s="80"/>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spans="1:41" ht="12.75" customHeight="1">
      <c r="A170" s="80"/>
      <c r="B170" s="80"/>
      <c r="C170" s="80"/>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spans="1:41" ht="12.75" customHeight="1">
      <c r="A171" s="80"/>
      <c r="B171" s="80"/>
      <c r="C171" s="80"/>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spans="1:41" ht="12.75" customHeight="1">
      <c r="A172" s="80"/>
      <c r="B172" s="80"/>
      <c r="C172" s="80"/>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spans="1:41" ht="12.75" customHeight="1">
      <c r="A173" s="80"/>
      <c r="B173" s="80"/>
      <c r="C173" s="80"/>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spans="1:41" ht="12.75" customHeight="1">
      <c r="A174" s="80"/>
      <c r="B174" s="80"/>
      <c r="C174" s="80"/>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spans="1:41" ht="12.75" customHeight="1">
      <c r="A175" s="80"/>
      <c r="B175" s="80"/>
      <c r="C175" s="80"/>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spans="1:41" ht="12.75" customHeight="1">
      <c r="A176" s="80"/>
      <c r="B176" s="80"/>
      <c r="C176" s="80"/>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spans="1:41" ht="12.75" customHeight="1">
      <c r="A177" s="80"/>
      <c r="B177" s="80"/>
      <c r="C177" s="80"/>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spans="1:41" ht="12.75" customHeight="1">
      <c r="A178" s="80"/>
      <c r="B178" s="80"/>
      <c r="C178" s="80"/>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spans="1:41" ht="12.75" customHeight="1">
      <c r="A179" s="80"/>
      <c r="B179" s="80"/>
      <c r="C179" s="80"/>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spans="1:41" ht="12.75" customHeight="1">
      <c r="A180" s="80"/>
      <c r="B180" s="80"/>
      <c r="C180" s="80"/>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spans="1:41" ht="12.75" customHeight="1">
      <c r="A181" s="80"/>
      <c r="B181" s="80"/>
      <c r="C181" s="80"/>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spans="1:41" ht="12.75" customHeight="1">
      <c r="A182" s="80"/>
      <c r="B182" s="80"/>
      <c r="C182" s="80"/>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spans="1:41" ht="12.75" customHeight="1">
      <c r="A183" s="80"/>
      <c r="B183" s="80"/>
      <c r="C183" s="80"/>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spans="1:41" ht="12.75" customHeight="1">
      <c r="A184" s="80"/>
      <c r="B184" s="80"/>
      <c r="C184" s="80"/>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spans="1:41" ht="12.75" customHeight="1">
      <c r="A185" s="80"/>
      <c r="B185" s="80"/>
      <c r="C185" s="80"/>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spans="1:41" ht="12.75" customHeight="1">
      <c r="A186" s="80"/>
      <c r="B186" s="80"/>
      <c r="C186" s="80"/>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spans="1:41" ht="12.75" customHeight="1">
      <c r="A187" s="80"/>
      <c r="B187" s="80"/>
      <c r="C187" s="80"/>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spans="1:41" ht="12.75" customHeight="1">
      <c r="A188" s="80"/>
      <c r="B188" s="80"/>
      <c r="C188" s="80"/>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spans="1:41" ht="12.75" customHeight="1">
      <c r="A189" s="80"/>
      <c r="B189" s="80"/>
      <c r="C189" s="80"/>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spans="1:41" ht="12.75" customHeight="1">
      <c r="A190" s="80"/>
      <c r="B190" s="80"/>
      <c r="C190" s="80"/>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spans="1:41" ht="12.75" customHeight="1">
      <c r="A191" s="80"/>
      <c r="B191" s="80"/>
      <c r="C191" s="80"/>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spans="1:41" ht="12.75" customHeight="1">
      <c r="A192" s="80"/>
      <c r="B192" s="80"/>
      <c r="C192" s="80"/>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spans="1:41" ht="12.75" customHeight="1">
      <c r="A193" s="80"/>
      <c r="B193" s="80"/>
      <c r="C193" s="80"/>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spans="1:41" ht="12.75" customHeight="1">
      <c r="A194" s="80"/>
      <c r="B194" s="80"/>
      <c r="C194" s="80"/>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spans="1:41" ht="12.75" customHeight="1">
      <c r="A195" s="80"/>
      <c r="B195" s="80"/>
      <c r="C195" s="80"/>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spans="1:41" ht="12.75" customHeight="1">
      <c r="A196" s="80"/>
      <c r="B196" s="80"/>
      <c r="C196" s="80"/>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spans="1:41" ht="12.75" customHeight="1">
      <c r="A197" s="80"/>
      <c r="B197" s="80"/>
      <c r="C197" s="80"/>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spans="1:41" ht="12.75" customHeight="1">
      <c r="A198" s="80"/>
      <c r="B198" s="80"/>
      <c r="C198" s="80"/>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spans="1:41" ht="12.75" customHeight="1">
      <c r="A199" s="80"/>
      <c r="B199" s="80"/>
      <c r="C199" s="80"/>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spans="1:41" ht="12.75" customHeight="1">
      <c r="A200" s="80"/>
      <c r="B200" s="80"/>
      <c r="C200" s="80"/>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spans="1:41" ht="12.75" customHeight="1">
      <c r="A201" s="80"/>
      <c r="B201" s="80"/>
      <c r="C201" s="80"/>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spans="1:41" ht="12.75" customHeight="1">
      <c r="A202" s="80"/>
      <c r="B202" s="80"/>
      <c r="C202" s="80"/>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spans="1:41" ht="12.75" customHeight="1">
      <c r="A203" s="80"/>
      <c r="B203" s="80"/>
      <c r="C203" s="80"/>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spans="1:41" ht="12.75" customHeight="1">
      <c r="A204" s="80"/>
      <c r="B204" s="80"/>
      <c r="C204" s="80"/>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spans="1:41" ht="12.75" customHeight="1">
      <c r="A205" s="80"/>
      <c r="B205" s="80"/>
      <c r="C205" s="80"/>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spans="1:41" ht="12.75" customHeight="1">
      <c r="A206" s="80"/>
      <c r="B206" s="80"/>
      <c r="C206" s="80"/>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spans="1:41" ht="12.75" customHeight="1">
      <c r="A207" s="80"/>
      <c r="B207" s="80"/>
      <c r="C207" s="80"/>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spans="1:41" ht="12.75" customHeight="1">
      <c r="A208" s="80"/>
      <c r="B208" s="80"/>
      <c r="C208" s="80"/>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spans="1:41" ht="12.75" customHeight="1">
      <c r="A209" s="80"/>
      <c r="B209" s="80"/>
      <c r="C209" s="80"/>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spans="1:41" ht="12.75" customHeight="1">
      <c r="A210" s="80"/>
      <c r="B210" s="80"/>
      <c r="C210" s="80"/>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spans="1:41" ht="12.75" customHeight="1">
      <c r="A211" s="80"/>
      <c r="B211" s="80"/>
      <c r="C211" s="80"/>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spans="1:41" ht="12.75" customHeight="1">
      <c r="A212" s="80"/>
      <c r="B212" s="80"/>
      <c r="C212" s="80"/>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spans="1:41" ht="12.75" customHeight="1">
      <c r="A213" s="80"/>
      <c r="B213" s="80"/>
      <c r="C213" s="80"/>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spans="1:41" ht="12.75" customHeight="1">
      <c r="A214" s="80"/>
      <c r="B214" s="80"/>
      <c r="C214" s="80"/>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spans="1:41" ht="12.75" customHeight="1">
      <c r="A215" s="80"/>
      <c r="B215" s="80"/>
      <c r="C215" s="80"/>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spans="1:41" ht="12.75" customHeight="1">
      <c r="A216" s="80"/>
      <c r="B216" s="80"/>
      <c r="C216" s="80"/>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spans="1:41" ht="12.75" customHeight="1">
      <c r="A217" s="80"/>
      <c r="B217" s="80"/>
      <c r="C217" s="80"/>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spans="1:41" ht="12.75" customHeight="1">
      <c r="A218" s="80"/>
      <c r="B218" s="80"/>
      <c r="C218" s="80"/>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spans="1:41" ht="12.75" customHeight="1">
      <c r="A219" s="80"/>
      <c r="B219" s="80"/>
      <c r="C219" s="80"/>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spans="1:41" ht="12.75" customHeight="1">
      <c r="A220" s="80"/>
      <c r="B220" s="80"/>
      <c r="C220" s="80"/>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spans="1:41" ht="12.75" customHeight="1">
      <c r="A221" s="80"/>
      <c r="B221" s="80"/>
      <c r="C221" s="80"/>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spans="1:41" ht="12.75" customHeight="1">
      <c r="A222" s="80"/>
      <c r="B222" s="80"/>
      <c r="C222" s="80"/>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spans="1:41" ht="12.75" customHeight="1">
      <c r="A223" s="80"/>
      <c r="B223" s="80"/>
      <c r="C223" s="80"/>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spans="1:41" ht="12.75" customHeight="1">
      <c r="A224" s="80"/>
      <c r="B224" s="80"/>
      <c r="C224" s="80"/>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spans="1:41" ht="12.75" customHeight="1">
      <c r="A225" s="80"/>
      <c r="B225" s="80"/>
      <c r="C225" s="80"/>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spans="1:41" ht="12.75" customHeight="1">
      <c r="A226" s="80"/>
      <c r="B226" s="80"/>
      <c r="C226" s="80"/>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spans="1:41" ht="12.75" customHeight="1">
      <c r="A227" s="80"/>
      <c r="B227" s="80"/>
      <c r="C227" s="80"/>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spans="1:41" ht="12.75" customHeight="1">
      <c r="A228" s="80"/>
      <c r="B228" s="80"/>
      <c r="C228" s="80"/>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spans="1:41" ht="12.75" customHeight="1">
      <c r="A229" s="80"/>
      <c r="B229" s="80"/>
      <c r="C229" s="80"/>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spans="1:41" ht="12.75" customHeight="1">
      <c r="A230" s="80"/>
      <c r="B230" s="80"/>
      <c r="C230" s="80"/>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spans="1:41" ht="12.75" customHeight="1">
      <c r="A231" s="80"/>
      <c r="B231" s="80"/>
      <c r="C231" s="80"/>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spans="1:41" ht="12.75" customHeight="1">
      <c r="A232" s="80"/>
      <c r="B232" s="80"/>
      <c r="C232" s="80"/>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spans="1:41" ht="12.75" customHeight="1">
      <c r="A233" s="80"/>
      <c r="B233" s="80"/>
      <c r="C233" s="80"/>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spans="1:41" ht="12.75" customHeight="1">
      <c r="A234" s="80"/>
      <c r="B234" s="80"/>
      <c r="C234" s="80"/>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spans="1:41" ht="12.75" customHeight="1">
      <c r="A235" s="80"/>
      <c r="B235" s="80"/>
      <c r="C235" s="80"/>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spans="1:41" ht="12.75" customHeight="1">
      <c r="A236" s="80"/>
      <c r="B236" s="80"/>
      <c r="C236" s="80"/>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spans="1:41" ht="12.75" customHeight="1">
      <c r="A237" s="80"/>
      <c r="B237" s="80"/>
      <c r="C237" s="80"/>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spans="1:41" ht="12.75" customHeight="1">
      <c r="A238" s="80"/>
      <c r="B238" s="80"/>
      <c r="C238" s="80"/>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spans="1:41" ht="12.75" customHeight="1">
      <c r="A239" s="80"/>
      <c r="B239" s="80"/>
      <c r="C239" s="80"/>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spans="1:41" ht="12.75" customHeight="1">
      <c r="A240" s="80"/>
      <c r="B240" s="80"/>
      <c r="C240" s="80"/>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spans="1:41" ht="12.75" customHeight="1">
      <c r="A241" s="80"/>
      <c r="B241" s="80"/>
      <c r="C241" s="80"/>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spans="1:41" ht="12.75" customHeight="1">
      <c r="A242" s="80"/>
      <c r="B242" s="80"/>
      <c r="C242" s="80"/>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spans="1:41" ht="12.75" customHeight="1">
      <c r="A243" s="80"/>
      <c r="B243" s="80"/>
      <c r="C243" s="80"/>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spans="1:41" ht="12.75" customHeight="1">
      <c r="A244" s="80"/>
      <c r="B244" s="80"/>
      <c r="C244" s="80"/>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spans="1:41" ht="12.75" customHeight="1">
      <c r="A245" s="80"/>
      <c r="B245" s="80"/>
      <c r="C245" s="80"/>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spans="1:41" ht="12.75" customHeight="1">
      <c r="A246" s="80"/>
      <c r="B246" s="80"/>
      <c r="C246" s="80"/>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spans="1:41" ht="12.75" customHeight="1">
      <c r="A247" s="80"/>
      <c r="B247" s="80"/>
      <c r="C247" s="80"/>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spans="1:41" ht="12.75" customHeight="1">
      <c r="A248" s="80"/>
      <c r="B248" s="80"/>
      <c r="C248" s="80"/>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spans="1:41" ht="12.75" customHeight="1">
      <c r="A249" s="80"/>
      <c r="B249" s="80"/>
      <c r="C249" s="80"/>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spans="1:41" ht="12.75" customHeight="1">
      <c r="A250" s="80"/>
      <c r="B250" s="80"/>
      <c r="C250" s="80"/>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spans="1:41" ht="12.75" customHeight="1">
      <c r="A251" s="80"/>
      <c r="B251" s="80"/>
      <c r="C251" s="80"/>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spans="1:41" ht="12.75" customHeight="1">
      <c r="A252" s="80"/>
      <c r="B252" s="80"/>
      <c r="C252" s="80"/>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spans="1:41" ht="12.75" customHeight="1">
      <c r="A253" s="80"/>
      <c r="B253" s="80"/>
      <c r="C253" s="80"/>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spans="1:41" ht="12.75" customHeight="1">
      <c r="A254" s="80"/>
      <c r="B254" s="80"/>
      <c r="C254" s="80"/>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spans="1:41" ht="12.75" customHeight="1">
      <c r="A255" s="80"/>
      <c r="B255" s="80"/>
      <c r="C255" s="80"/>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spans="1:41" ht="15.75" customHeight="1">
      <c r="A256" s="80"/>
      <c r="B256" s="80"/>
      <c r="C256" s="80"/>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spans="1:41" ht="15.75" customHeight="1">
      <c r="A257" s="80"/>
      <c r="B257" s="80"/>
      <c r="C257" s="80"/>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spans="1:41" ht="15.75" customHeight="1">
      <c r="A258" s="80"/>
      <c r="B258" s="80"/>
      <c r="C258" s="80"/>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spans="1:41" ht="15.75" customHeight="1">
      <c r="A259" s="80"/>
      <c r="B259" s="80"/>
      <c r="C259" s="80"/>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spans="1:41" ht="15.75" customHeight="1">
      <c r="A260" s="80"/>
      <c r="B260" s="80"/>
      <c r="C260" s="80"/>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spans="1:41" ht="15.75" customHeight="1">
      <c r="A261" s="80"/>
      <c r="B261" s="80"/>
      <c r="C261" s="80"/>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spans="1:41" ht="15.75" customHeight="1">
      <c r="A262" s="80"/>
      <c r="B262" s="80"/>
      <c r="C262" s="80"/>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spans="1:41" ht="15.75" customHeight="1">
      <c r="A263" s="80"/>
      <c r="B263" s="80"/>
      <c r="C263" s="80"/>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spans="1:41" ht="15.75" customHeight="1">
      <c r="A264" s="80"/>
      <c r="B264" s="80"/>
      <c r="C264" s="80"/>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spans="1:41" ht="15.75" customHeight="1">
      <c r="A265" s="80"/>
      <c r="B265" s="80"/>
      <c r="C265" s="80"/>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spans="1:41" ht="15.75" customHeight="1">
      <c r="A266" s="80"/>
      <c r="B266" s="80"/>
      <c r="C266" s="80"/>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spans="1:41" ht="15.75" customHeight="1">
      <c r="A267" s="80"/>
      <c r="B267" s="80"/>
      <c r="C267" s="80"/>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spans="1:41" ht="15.75" customHeight="1">
      <c r="A268" s="80"/>
      <c r="B268" s="80"/>
      <c r="C268" s="80"/>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spans="1:41" ht="15.75" customHeight="1">
      <c r="A269" s="80"/>
      <c r="B269" s="80"/>
      <c r="C269" s="80"/>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spans="1:41" ht="15.75" customHeight="1">
      <c r="A270" s="80"/>
      <c r="B270" s="80"/>
      <c r="C270" s="80"/>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spans="1:41" ht="15.75" customHeight="1">
      <c r="A271" s="80"/>
      <c r="B271" s="80"/>
      <c r="C271" s="80"/>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spans="1:41" ht="15.75" customHeight="1">
      <c r="A272" s="80"/>
      <c r="B272" s="80"/>
      <c r="C272" s="80"/>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spans="1:41" ht="15.75" customHeight="1">
      <c r="A273" s="80"/>
      <c r="B273" s="80"/>
      <c r="C273" s="80"/>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spans="1:41" ht="15.75" customHeight="1">
      <c r="A274" s="80"/>
      <c r="B274" s="80"/>
      <c r="C274" s="80"/>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spans="1:41" ht="15.75" customHeight="1">
      <c r="A275" s="80"/>
      <c r="B275" s="80"/>
      <c r="C275" s="80"/>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spans="1:41" ht="15.75" customHeight="1">
      <c r="A276" s="80"/>
      <c r="B276" s="80"/>
      <c r="C276" s="80"/>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spans="1:41" ht="15.75" customHeight="1">
      <c r="A277" s="80"/>
      <c r="B277" s="80"/>
      <c r="C277" s="80"/>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spans="1:41" ht="15.75" customHeight="1">
      <c r="A278" s="80"/>
      <c r="B278" s="80"/>
      <c r="C278" s="80"/>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spans="1:41" ht="15.75" customHeight="1">
      <c r="A279" s="80"/>
      <c r="B279" s="80"/>
      <c r="C279" s="80"/>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spans="1:41" ht="15.75" customHeight="1">
      <c r="A280" s="80"/>
      <c r="B280" s="80"/>
      <c r="C280" s="80"/>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spans="1:41" ht="15.75" customHeight="1">
      <c r="A281" s="80"/>
      <c r="B281" s="80"/>
      <c r="C281" s="80"/>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spans="1:41" ht="15.75" customHeight="1">
      <c r="A282" s="80"/>
      <c r="B282" s="80"/>
      <c r="C282" s="80"/>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spans="1:41" ht="15.75" customHeight="1">
      <c r="A283" s="80"/>
      <c r="B283" s="80"/>
      <c r="C283" s="80"/>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spans="1:41" ht="15.75" customHeight="1">
      <c r="A284" s="80"/>
      <c r="B284" s="80"/>
      <c r="C284" s="80"/>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spans="1:41" ht="15.75" customHeight="1">
      <c r="A285" s="80"/>
      <c r="B285" s="80"/>
      <c r="C285" s="80"/>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spans="1:41" ht="15.75" customHeight="1">
      <c r="A286" s="80"/>
      <c r="B286" s="80"/>
      <c r="C286" s="80"/>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spans="1:41" ht="15.75" customHeight="1">
      <c r="A287" s="80"/>
      <c r="B287" s="80"/>
      <c r="C287" s="80"/>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spans="1:41" ht="15.75" customHeight="1">
      <c r="A288" s="80"/>
      <c r="B288" s="80"/>
      <c r="C288" s="80"/>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spans="1:41" ht="15.75" customHeight="1">
      <c r="A289" s="80"/>
      <c r="B289" s="80"/>
      <c r="C289" s="80"/>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spans="1:41" ht="15.75" customHeight="1">
      <c r="A290" s="80"/>
      <c r="B290" s="80"/>
      <c r="C290" s="80"/>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spans="1:41" ht="15.75" customHeight="1">
      <c r="A291" s="80"/>
      <c r="B291" s="80"/>
      <c r="C291" s="80"/>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spans="1:41" ht="15.75" customHeight="1">
      <c r="A292" s="80"/>
      <c r="B292" s="80"/>
      <c r="C292" s="80"/>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spans="1:41" ht="15.75" customHeight="1">
      <c r="A293" s="80"/>
      <c r="B293" s="80"/>
      <c r="C293" s="80"/>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spans="1:41" ht="15.75" customHeight="1">
      <c r="A294" s="80"/>
      <c r="B294" s="80"/>
      <c r="C294" s="80"/>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spans="1:41" ht="15.75" customHeight="1">
      <c r="A295" s="80"/>
      <c r="B295" s="80"/>
      <c r="C295" s="80"/>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spans="1:41" ht="15.75" customHeight="1">
      <c r="A296" s="80"/>
      <c r="B296" s="80"/>
      <c r="C296" s="80"/>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spans="1:41" ht="15.75" customHeight="1">
      <c r="A297" s="80"/>
      <c r="B297" s="80"/>
      <c r="C297" s="80"/>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spans="1:41" ht="15.75" customHeight="1">
      <c r="A298" s="80"/>
      <c r="B298" s="80"/>
      <c r="C298" s="80"/>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spans="1:41" ht="15.75" customHeight="1">
      <c r="A299" s="80"/>
      <c r="B299" s="80"/>
      <c r="C299" s="80"/>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spans="1:41" ht="15.75" customHeight="1">
      <c r="A300" s="80"/>
      <c r="B300" s="80"/>
      <c r="C300" s="80"/>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spans="1:41" ht="15.75" customHeight="1">
      <c r="A301" s="80"/>
      <c r="B301" s="80"/>
      <c r="C301" s="80"/>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spans="1:41" ht="15.75" customHeight="1">
      <c r="A302" s="80"/>
      <c r="B302" s="80"/>
      <c r="C302" s="80"/>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spans="1:41" ht="15.75" customHeight="1">
      <c r="A303" s="80"/>
      <c r="B303" s="80"/>
      <c r="C303" s="80"/>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spans="1:41" ht="15.75" customHeight="1">
      <c r="A304" s="80"/>
      <c r="B304" s="80"/>
      <c r="C304" s="80"/>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spans="1:41" ht="15.75" customHeight="1">
      <c r="A305" s="80"/>
      <c r="B305" s="80"/>
      <c r="C305" s="80"/>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spans="1:41" ht="15.75" customHeight="1">
      <c r="A306" s="80"/>
      <c r="B306" s="80"/>
      <c r="C306" s="80"/>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spans="1:41" ht="15.75" customHeight="1">
      <c r="A307" s="80"/>
      <c r="B307" s="80"/>
      <c r="C307" s="80"/>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spans="1:41" ht="15.75" customHeight="1">
      <c r="A308" s="80"/>
      <c r="B308" s="80"/>
      <c r="C308" s="80"/>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spans="1:41" ht="15.75" customHeight="1">
      <c r="A309" s="80"/>
      <c r="B309" s="80"/>
      <c r="C309" s="80"/>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spans="1:41" ht="15.75" customHeight="1">
      <c r="A310" s="80"/>
      <c r="B310" s="80"/>
      <c r="C310" s="80"/>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spans="1:41" ht="15.75" customHeight="1">
      <c r="A311" s="80"/>
      <c r="B311" s="80"/>
      <c r="C311" s="80"/>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spans="1:41" ht="15.75" customHeight="1">
      <c r="A312" s="80"/>
      <c r="B312" s="80"/>
      <c r="C312" s="80"/>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spans="1:41" ht="15.75" customHeight="1">
      <c r="A313" s="80"/>
      <c r="B313" s="80"/>
      <c r="C313" s="80"/>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spans="1:41" ht="15.75" customHeight="1">
      <c r="A314" s="80"/>
      <c r="B314" s="80"/>
      <c r="C314" s="80"/>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spans="1:41" ht="15.75" customHeight="1">
      <c r="A315" s="80"/>
      <c r="B315" s="80"/>
      <c r="C315" s="80"/>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spans="1:41" ht="15.75" customHeight="1">
      <c r="A316" s="80"/>
      <c r="B316" s="80"/>
      <c r="C316" s="80"/>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spans="1:41" ht="15.75" customHeight="1">
      <c r="A317" s="80"/>
      <c r="B317" s="80"/>
      <c r="C317" s="80"/>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spans="1:41" ht="15.75" customHeight="1">
      <c r="A318" s="80"/>
      <c r="B318" s="80"/>
      <c r="C318" s="80"/>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spans="1:41" ht="15.75" customHeight="1">
      <c r="A319" s="80"/>
      <c r="B319" s="80"/>
      <c r="C319" s="80"/>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spans="1:41" ht="15.75" customHeight="1">
      <c r="A320" s="80"/>
      <c r="B320" s="80"/>
      <c r="C320" s="80"/>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spans="1:41" ht="15.75" customHeight="1">
      <c r="A321" s="80"/>
      <c r="B321" s="80"/>
      <c r="C321" s="80"/>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spans="1:41" ht="15.75" customHeight="1">
      <c r="A322" s="80"/>
      <c r="B322" s="80"/>
      <c r="C322" s="80"/>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spans="1:41" ht="15.75" customHeight="1">
      <c r="A323" s="80"/>
      <c r="B323" s="80"/>
      <c r="C323" s="80"/>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spans="1:41" ht="15.75" customHeight="1">
      <c r="A324" s="80"/>
      <c r="B324" s="80"/>
      <c r="C324" s="80"/>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spans="1:41" ht="15.75" customHeight="1">
      <c r="A325" s="80"/>
      <c r="B325" s="80"/>
      <c r="C325" s="80"/>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spans="1:41" ht="15.75" customHeight="1">
      <c r="A326" s="80"/>
      <c r="B326" s="80"/>
      <c r="C326" s="80"/>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spans="1:41" ht="15.75" customHeight="1">
      <c r="A327" s="80"/>
      <c r="B327" s="80"/>
      <c r="C327" s="80"/>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spans="1:41" ht="15.75" customHeight="1">
      <c r="A328" s="80"/>
      <c r="B328" s="80"/>
      <c r="C328" s="80"/>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spans="1:41" ht="15.75" customHeight="1">
      <c r="A329" s="80"/>
      <c r="B329" s="80"/>
      <c r="C329" s="80"/>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spans="1:41" ht="15.75" customHeight="1">
      <c r="A330" s="80"/>
      <c r="B330" s="80"/>
      <c r="C330" s="80"/>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spans="1:41" ht="15.75" customHeight="1">
      <c r="A331" s="80"/>
      <c r="B331" s="80"/>
      <c r="C331" s="80"/>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spans="1:41" ht="15.75" customHeight="1">
      <c r="A332" s="80"/>
      <c r="B332" s="80"/>
      <c r="C332" s="80"/>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spans="1:41" ht="15.75" customHeight="1">
      <c r="A333" s="80"/>
      <c r="B333" s="80"/>
      <c r="C333" s="80"/>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spans="1:41" ht="15.75" customHeight="1">
      <c r="A334" s="80"/>
      <c r="B334" s="80"/>
      <c r="C334" s="80"/>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spans="1:41" ht="15.75" customHeight="1">
      <c r="A335" s="80"/>
      <c r="B335" s="80"/>
      <c r="C335" s="80"/>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spans="1:41" ht="15.75" customHeight="1">
      <c r="A336" s="80"/>
      <c r="B336" s="80"/>
      <c r="C336" s="80"/>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spans="1:41" ht="15.75" customHeight="1">
      <c r="A337" s="80"/>
      <c r="B337" s="80"/>
      <c r="C337" s="80"/>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spans="1:41" ht="15.75" customHeight="1">
      <c r="A338" s="80"/>
      <c r="B338" s="80"/>
      <c r="C338" s="80"/>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spans="1:41" ht="15.75" customHeight="1">
      <c r="A339" s="80"/>
      <c r="B339" s="80"/>
      <c r="C339" s="80"/>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spans="1:41" ht="15.75" customHeight="1">
      <c r="A340" s="80"/>
      <c r="B340" s="80"/>
      <c r="C340" s="80"/>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spans="1:41" ht="15.75" customHeight="1">
      <c r="A341" s="80"/>
      <c r="B341" s="80"/>
      <c r="C341" s="80"/>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spans="1:41" ht="15.75" customHeight="1">
      <c r="A342" s="80"/>
      <c r="B342" s="80"/>
      <c r="C342" s="80"/>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spans="1:41" ht="15.75" customHeight="1">
      <c r="A343" s="80"/>
      <c r="B343" s="80"/>
      <c r="C343" s="80"/>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spans="1:41" ht="15.75" customHeight="1">
      <c r="A344" s="80"/>
      <c r="B344" s="80"/>
      <c r="C344" s="80"/>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spans="1:41" ht="15.75" customHeight="1">
      <c r="A345" s="80"/>
      <c r="B345" s="80"/>
      <c r="C345" s="80"/>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spans="1:41" ht="15.75" customHeight="1">
      <c r="A346" s="80"/>
      <c r="B346" s="80"/>
      <c r="C346" s="80"/>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spans="1:41" ht="15.75" customHeight="1">
      <c r="A347" s="80"/>
      <c r="B347" s="80"/>
      <c r="C347" s="80"/>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spans="1:41" ht="15.75" customHeight="1">
      <c r="A348" s="80"/>
      <c r="B348" s="80"/>
      <c r="C348" s="80"/>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spans="1:41" ht="15.75" customHeight="1">
      <c r="A349" s="80"/>
      <c r="B349" s="80"/>
      <c r="C349" s="80"/>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spans="1:41" ht="15.75" customHeight="1">
      <c r="A350" s="80"/>
      <c r="B350" s="80"/>
      <c r="C350" s="80"/>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spans="1:41" ht="15.75" customHeight="1">
      <c r="A351" s="80"/>
      <c r="B351" s="80"/>
      <c r="C351" s="80"/>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spans="1:41" ht="15.75" customHeight="1">
      <c r="A352" s="80"/>
      <c r="B352" s="80"/>
      <c r="C352" s="80"/>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spans="1:41" ht="15.75" customHeight="1">
      <c r="A353" s="80"/>
      <c r="B353" s="80"/>
      <c r="C353" s="80"/>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spans="1:41" ht="15.75" customHeight="1">
      <c r="A354" s="80"/>
      <c r="B354" s="80"/>
      <c r="C354" s="80"/>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spans="1:41" ht="15.75" customHeight="1">
      <c r="A355" s="80"/>
      <c r="B355" s="80"/>
      <c r="C355" s="80"/>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spans="1:41" ht="15.75" customHeight="1">
      <c r="A356" s="80"/>
      <c r="B356" s="80"/>
      <c r="C356" s="80"/>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spans="1:41" ht="15.75" customHeight="1">
      <c r="A357" s="80"/>
      <c r="B357" s="80"/>
      <c r="C357" s="80"/>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spans="1:41" ht="15.75" customHeight="1">
      <c r="A358" s="80"/>
      <c r="B358" s="80"/>
      <c r="C358" s="80"/>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spans="1:41" ht="15.75" customHeight="1">
      <c r="A359" s="80"/>
      <c r="B359" s="80"/>
      <c r="C359" s="80"/>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spans="1:41" ht="15.75" customHeight="1">
      <c r="A360" s="80"/>
      <c r="B360" s="80"/>
      <c r="C360" s="80"/>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spans="1:41" ht="15.75" customHeight="1">
      <c r="A361" s="80"/>
      <c r="B361" s="80"/>
      <c r="C361" s="80"/>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spans="1:41" ht="15.75" customHeight="1">
      <c r="A362" s="80"/>
      <c r="B362" s="80"/>
      <c r="C362" s="80"/>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spans="1:41" ht="15.75" customHeight="1">
      <c r="A363" s="80"/>
      <c r="B363" s="80"/>
      <c r="C363" s="80"/>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spans="1:41" ht="15.75" customHeight="1">
      <c r="A364" s="80"/>
      <c r="B364" s="80"/>
      <c r="C364" s="80"/>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spans="1:41" ht="15.75" customHeight="1">
      <c r="A365" s="80"/>
      <c r="B365" s="80"/>
      <c r="C365" s="80"/>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spans="1:41" ht="15.75" customHeight="1">
      <c r="A366" s="80"/>
      <c r="B366" s="80"/>
      <c r="C366" s="80"/>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spans="1:41" ht="15.75" customHeight="1">
      <c r="A367" s="80"/>
      <c r="B367" s="80"/>
      <c r="C367" s="80"/>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spans="1:41" ht="15.75" customHeight="1">
      <c r="A368" s="80"/>
      <c r="B368" s="80"/>
      <c r="C368" s="80"/>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spans="1:41" ht="15.75" customHeight="1">
      <c r="A369" s="80"/>
      <c r="B369" s="80"/>
      <c r="C369" s="80"/>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spans="1:41" ht="15.75" customHeight="1">
      <c r="A370" s="80"/>
      <c r="B370" s="80"/>
      <c r="C370" s="80"/>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spans="1:41" ht="15.75" customHeight="1">
      <c r="A371" s="80"/>
      <c r="B371" s="80"/>
      <c r="C371" s="80"/>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spans="1:41" ht="15.75" customHeight="1">
      <c r="A372" s="80"/>
      <c r="B372" s="80"/>
      <c r="C372" s="80"/>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spans="1:41" ht="15.75" customHeight="1">
      <c r="A373" s="80"/>
      <c r="B373" s="80"/>
      <c r="C373" s="80"/>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spans="1:41" ht="15.75" customHeight="1">
      <c r="A374" s="80"/>
      <c r="B374" s="80"/>
      <c r="C374" s="80"/>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spans="1:41" ht="15.75" customHeight="1">
      <c r="A375" s="80"/>
      <c r="B375" s="80"/>
      <c r="C375" s="80"/>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spans="1:41" ht="15.75" customHeight="1">
      <c r="A376" s="80"/>
      <c r="B376" s="80"/>
      <c r="C376" s="80"/>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spans="1:41" ht="15.75" customHeight="1">
      <c r="A377" s="80"/>
      <c r="B377" s="80"/>
      <c r="C377" s="80"/>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spans="1:41" ht="15.75" customHeight="1">
      <c r="A378" s="80"/>
      <c r="B378" s="80"/>
      <c r="C378" s="80"/>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spans="1:41" ht="15.75" customHeight="1">
      <c r="A379" s="80"/>
      <c r="B379" s="80"/>
      <c r="C379" s="80"/>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spans="1:41" ht="15.75" customHeight="1">
      <c r="A380" s="80"/>
      <c r="B380" s="80"/>
      <c r="C380" s="80"/>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spans="1:41" ht="15.75" customHeight="1">
      <c r="A381" s="80"/>
      <c r="B381" s="80"/>
      <c r="C381" s="80"/>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spans="1:41" ht="15.75" customHeight="1">
      <c r="A382" s="80"/>
      <c r="B382" s="80"/>
      <c r="C382" s="80"/>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spans="1:41" ht="15.75" customHeight="1">
      <c r="A383" s="80"/>
      <c r="B383" s="80"/>
      <c r="C383" s="80"/>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spans="1:41" ht="15.75" customHeight="1">
      <c r="A384" s="80"/>
      <c r="B384" s="80"/>
      <c r="C384" s="80"/>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spans="1:41" ht="15.75" customHeight="1">
      <c r="A385" s="80"/>
      <c r="B385" s="80"/>
      <c r="C385" s="80"/>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spans="1:41" ht="15.75" customHeight="1">
      <c r="A386" s="80"/>
      <c r="B386" s="80"/>
      <c r="C386" s="80"/>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spans="1:41" ht="15.75" customHeight="1">
      <c r="A387" s="80"/>
      <c r="B387" s="80"/>
      <c r="C387" s="80"/>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spans="1:41" ht="15.75" customHeight="1">
      <c r="A388" s="80"/>
      <c r="B388" s="80"/>
      <c r="C388" s="80"/>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spans="1:41" ht="15.75" customHeight="1">
      <c r="A389" s="80"/>
      <c r="B389" s="80"/>
      <c r="C389" s="80"/>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spans="1:41" ht="15.75" customHeight="1">
      <c r="A390" s="80"/>
      <c r="B390" s="80"/>
      <c r="C390" s="80"/>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spans="1:41" ht="15.75" customHeight="1">
      <c r="A391" s="80"/>
      <c r="B391" s="80"/>
      <c r="C391" s="80"/>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spans="1:41" ht="15.75" customHeight="1">
      <c r="A392" s="80"/>
      <c r="B392" s="80"/>
      <c r="C392" s="80"/>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spans="1:41" ht="15.75" customHeight="1">
      <c r="A393" s="80"/>
      <c r="B393" s="80"/>
      <c r="C393" s="80"/>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spans="1:41" ht="15.75" customHeight="1">
      <c r="A394" s="80"/>
      <c r="B394" s="80"/>
      <c r="C394" s="80"/>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spans="1:41" ht="15.75" customHeight="1">
      <c r="A395" s="80"/>
      <c r="B395" s="80"/>
      <c r="C395" s="80"/>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spans="1:41" ht="15.75" customHeight="1">
      <c r="A396" s="80"/>
      <c r="B396" s="80"/>
      <c r="C396" s="80"/>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spans="1:41" ht="15.75" customHeight="1">
      <c r="A397" s="80"/>
      <c r="B397" s="80"/>
      <c r="C397" s="80"/>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spans="1:41" ht="15.75" customHeight="1">
      <c r="A398" s="80"/>
      <c r="B398" s="80"/>
      <c r="C398" s="80"/>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spans="1:41" ht="15.75" customHeight="1">
      <c r="A399" s="80"/>
      <c r="B399" s="80"/>
      <c r="C399" s="80"/>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spans="1:41" ht="15.75" customHeight="1">
      <c r="A400" s="80"/>
      <c r="B400" s="80"/>
      <c r="C400" s="80"/>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spans="1:41" ht="15.75" customHeight="1">
      <c r="A401" s="80"/>
      <c r="B401" s="80"/>
      <c r="C401" s="80"/>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spans="1:41" ht="15.75" customHeight="1">
      <c r="A402" s="80"/>
      <c r="B402" s="80"/>
      <c r="C402" s="80"/>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spans="1:41" ht="15.75" customHeight="1">
      <c r="A403" s="80"/>
      <c r="B403" s="80"/>
      <c r="C403" s="80"/>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spans="1:41" ht="15.75" customHeight="1">
      <c r="A404" s="80"/>
      <c r="B404" s="80"/>
      <c r="C404" s="80"/>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spans="1:41" ht="15.75" customHeight="1">
      <c r="A405" s="80"/>
      <c r="B405" s="80"/>
      <c r="C405" s="80"/>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spans="1:41" ht="15.75" customHeight="1">
      <c r="A406" s="80"/>
      <c r="B406" s="80"/>
      <c r="C406" s="80"/>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spans="1:41" ht="15.75" customHeight="1">
      <c r="A407" s="80"/>
      <c r="B407" s="80"/>
      <c r="C407" s="80"/>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spans="1:41" ht="15.75" customHeight="1">
      <c r="A408" s="80"/>
      <c r="B408" s="80"/>
      <c r="C408" s="80"/>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spans="1:41" ht="15.75" customHeight="1">
      <c r="A409" s="80"/>
      <c r="B409" s="80"/>
      <c r="C409" s="80"/>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spans="1:41" ht="15.75" customHeight="1">
      <c r="A410" s="80"/>
      <c r="B410" s="80"/>
      <c r="C410" s="80"/>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spans="1:41" ht="15.75" customHeight="1">
      <c r="A411" s="80"/>
      <c r="B411" s="80"/>
      <c r="C411" s="80"/>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spans="1:41" ht="15.75" customHeight="1">
      <c r="A412" s="80"/>
      <c r="B412" s="80"/>
      <c r="C412" s="80"/>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spans="1:41" ht="15.75" customHeight="1">
      <c r="A413" s="80"/>
      <c r="B413" s="80"/>
      <c r="C413" s="80"/>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spans="1:41" ht="15.75" customHeight="1">
      <c r="A414" s="80"/>
      <c r="B414" s="80"/>
      <c r="C414" s="80"/>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spans="1:41" ht="15.75" customHeight="1">
      <c r="A415" s="80"/>
      <c r="B415" s="80"/>
      <c r="C415" s="80"/>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spans="1:41" ht="15.75" customHeight="1">
      <c r="A416" s="80"/>
      <c r="B416" s="80"/>
      <c r="C416" s="80"/>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spans="1:41" ht="15.75" customHeight="1">
      <c r="A417" s="80"/>
      <c r="B417" s="80"/>
      <c r="C417" s="80"/>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spans="1:41" ht="15.75" customHeight="1">
      <c r="A418" s="80"/>
      <c r="B418" s="80"/>
      <c r="C418" s="80"/>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spans="1:41" ht="15.75" customHeight="1">
      <c r="A419" s="80"/>
      <c r="B419" s="80"/>
      <c r="C419" s="80"/>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spans="1:41" ht="15.75" customHeight="1">
      <c r="A420" s="80"/>
      <c r="B420" s="80"/>
      <c r="C420" s="80"/>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spans="1:41" ht="15.75" customHeight="1">
      <c r="A421" s="80"/>
      <c r="B421" s="80"/>
      <c r="C421" s="80"/>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spans="1:41" ht="15.75" customHeight="1">
      <c r="A422" s="80"/>
      <c r="B422" s="80"/>
      <c r="C422" s="80"/>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spans="1:41" ht="15.75" customHeight="1">
      <c r="A423" s="80"/>
      <c r="B423" s="80"/>
      <c r="C423" s="80"/>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spans="1:41" ht="15.75" customHeight="1">
      <c r="A424" s="80"/>
      <c r="B424" s="80"/>
      <c r="C424" s="80"/>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spans="1:41" ht="15.75" customHeight="1">
      <c r="A425" s="80"/>
      <c r="B425" s="80"/>
      <c r="C425" s="80"/>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spans="1:41" ht="15.75" customHeight="1">
      <c r="A426" s="80"/>
      <c r="B426" s="80"/>
      <c r="C426" s="80"/>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spans="1:41" ht="15.75" customHeight="1">
      <c r="A427" s="80"/>
      <c r="B427" s="80"/>
      <c r="C427" s="80"/>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spans="1:41" ht="15.75" customHeight="1">
      <c r="A428" s="80"/>
      <c r="B428" s="80"/>
      <c r="C428" s="80"/>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spans="1:41" ht="15.75" customHeight="1">
      <c r="A429" s="80"/>
      <c r="B429" s="80"/>
      <c r="C429" s="80"/>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spans="1:41" ht="15.75" customHeight="1">
      <c r="A430" s="80"/>
      <c r="B430" s="80"/>
      <c r="C430" s="80"/>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spans="1:41" ht="15.75" customHeight="1">
      <c r="A431" s="80"/>
      <c r="B431" s="80"/>
      <c r="C431" s="80"/>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spans="1:41" ht="15.75" customHeight="1">
      <c r="A432" s="80"/>
      <c r="B432" s="80"/>
      <c r="C432" s="80"/>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spans="1:41" ht="15.75" customHeight="1">
      <c r="A433" s="80"/>
      <c r="B433" s="80"/>
      <c r="C433" s="80"/>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spans="1:41" ht="15.75" customHeight="1">
      <c r="A434" s="80"/>
      <c r="B434" s="80"/>
      <c r="C434" s="80"/>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spans="1:41" ht="15.75" customHeight="1">
      <c r="A435" s="80"/>
      <c r="B435" s="80"/>
      <c r="C435" s="80"/>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spans="1:41" ht="15.75" customHeight="1">
      <c r="A436" s="80"/>
      <c r="B436" s="80"/>
      <c r="C436" s="80"/>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spans="1:41" ht="15.75" customHeight="1">
      <c r="A437" s="80"/>
      <c r="B437" s="80"/>
      <c r="C437" s="80"/>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spans="1:41" ht="15.75" customHeight="1">
      <c r="A438" s="80"/>
      <c r="B438" s="80"/>
      <c r="C438" s="80"/>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spans="1:41" ht="15.75" customHeight="1">
      <c r="A439" s="80"/>
      <c r="B439" s="80"/>
      <c r="C439" s="80"/>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spans="1:41" ht="15.75" customHeight="1">
      <c r="A440" s="80"/>
      <c r="B440" s="80"/>
      <c r="C440" s="80"/>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spans="1:41" ht="15.75" customHeight="1">
      <c r="A441" s="80"/>
      <c r="B441" s="80"/>
      <c r="C441" s="80"/>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spans="1:41" ht="15.75" customHeight="1">
      <c r="A442" s="80"/>
      <c r="B442" s="80"/>
      <c r="C442" s="80"/>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spans="1:41" ht="15.75" customHeight="1">
      <c r="A443" s="80"/>
      <c r="B443" s="80"/>
      <c r="C443" s="80"/>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spans="1:41" ht="15.75" customHeight="1">
      <c r="A444" s="80"/>
      <c r="B444" s="80"/>
      <c r="C444" s="80"/>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spans="1:41" ht="15.75" customHeight="1">
      <c r="A445" s="80"/>
      <c r="B445" s="80"/>
      <c r="C445" s="80"/>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spans="1:41" ht="15.75" customHeight="1">
      <c r="A446" s="80"/>
      <c r="B446" s="80"/>
      <c r="C446" s="80"/>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spans="1:41" ht="15.75" customHeight="1">
      <c r="A447" s="80"/>
      <c r="B447" s="80"/>
      <c r="C447" s="80"/>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spans="1:41" ht="15.75" customHeight="1">
      <c r="A448" s="80"/>
      <c r="B448" s="80"/>
      <c r="C448" s="80"/>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spans="1:41" ht="15.75" customHeight="1">
      <c r="A449" s="80"/>
      <c r="B449" s="80"/>
      <c r="C449" s="80"/>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spans="1:41" ht="15.75" customHeight="1">
      <c r="A450" s="80"/>
      <c r="B450" s="80"/>
      <c r="C450" s="80"/>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spans="1:41" ht="15.75" customHeight="1">
      <c r="A451" s="80"/>
      <c r="B451" s="80"/>
      <c r="C451" s="80"/>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spans="1:41" ht="15.75" customHeight="1">
      <c r="A452" s="80"/>
      <c r="B452" s="80"/>
      <c r="C452" s="80"/>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spans="1:41" ht="15.75" customHeight="1">
      <c r="A453" s="80"/>
      <c r="B453" s="80"/>
      <c r="C453" s="80"/>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spans="1:41" ht="15.75" customHeight="1">
      <c r="A454" s="80"/>
      <c r="B454" s="80"/>
      <c r="C454" s="80"/>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spans="1:41" ht="15.75" customHeight="1">
      <c r="A455" s="80"/>
      <c r="B455" s="80"/>
      <c r="C455" s="80"/>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spans="1:41" ht="15.75" customHeight="1">
      <c r="A456" s="80"/>
      <c r="B456" s="80"/>
      <c r="C456" s="80"/>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spans="1:41" ht="15.75" customHeight="1">
      <c r="A457" s="80"/>
      <c r="B457" s="80"/>
      <c r="C457" s="80"/>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spans="1:41" ht="15.75" customHeight="1">
      <c r="A458" s="80"/>
      <c r="B458" s="80"/>
      <c r="C458" s="80"/>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spans="1:41" ht="15.75" customHeight="1">
      <c r="A459" s="80"/>
      <c r="B459" s="80"/>
      <c r="C459" s="80"/>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spans="1:41" ht="15.75" customHeight="1">
      <c r="A460" s="80"/>
      <c r="B460" s="80"/>
      <c r="C460" s="80"/>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spans="1:41" ht="15.75" customHeight="1">
      <c r="A461" s="80"/>
      <c r="B461" s="80"/>
      <c r="C461" s="80"/>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spans="1:41" ht="15.75" customHeight="1">
      <c r="A462" s="80"/>
      <c r="B462" s="80"/>
      <c r="C462" s="80"/>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spans="1:41" ht="15.75" customHeight="1">
      <c r="A463" s="80"/>
      <c r="B463" s="80"/>
      <c r="C463" s="80"/>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spans="1:41" ht="15.75" customHeight="1">
      <c r="A464" s="80"/>
      <c r="B464" s="80"/>
      <c r="C464" s="80"/>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spans="1:41" ht="15.75" customHeight="1">
      <c r="A465" s="80"/>
      <c r="B465" s="80"/>
      <c r="C465" s="80"/>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spans="1:41" ht="15.75" customHeight="1">
      <c r="A466" s="80"/>
      <c r="B466" s="80"/>
      <c r="C466" s="80"/>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spans="1:41" ht="15.75" customHeight="1">
      <c r="A467" s="80"/>
      <c r="B467" s="80"/>
      <c r="C467" s="80"/>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spans="1:41" ht="15.75" customHeight="1">
      <c r="A468" s="80"/>
      <c r="B468" s="80"/>
      <c r="C468" s="80"/>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spans="1:41" ht="15.75" customHeight="1">
      <c r="A469" s="80"/>
      <c r="B469" s="80"/>
      <c r="C469" s="80"/>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spans="1:41" ht="15.75" customHeight="1">
      <c r="A470" s="80"/>
      <c r="B470" s="80"/>
      <c r="C470" s="80"/>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spans="1:41" ht="15.75" customHeight="1">
      <c r="A471" s="80"/>
      <c r="B471" s="80"/>
      <c r="C471" s="80"/>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spans="1:41" ht="15.75" customHeight="1">
      <c r="A472" s="80"/>
      <c r="B472" s="80"/>
      <c r="C472" s="80"/>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spans="1:41" ht="15.75" customHeight="1">
      <c r="A473" s="80"/>
      <c r="B473" s="80"/>
      <c r="C473" s="80"/>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spans="1:41" ht="15.75" customHeight="1">
      <c r="A474" s="80"/>
      <c r="B474" s="80"/>
      <c r="C474" s="80"/>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spans="1:41" ht="15.75" customHeight="1">
      <c r="A475" s="80"/>
      <c r="B475" s="80"/>
      <c r="C475" s="80"/>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spans="1:41" ht="15.75" customHeight="1">
      <c r="A476" s="80"/>
      <c r="B476" s="80"/>
      <c r="C476" s="80"/>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spans="1:41" ht="15.75" customHeight="1">
      <c r="A477" s="80"/>
      <c r="B477" s="80"/>
      <c r="C477" s="80"/>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spans="1:41" ht="15.75" customHeight="1">
      <c r="A478" s="80"/>
      <c r="B478" s="80"/>
      <c r="C478" s="80"/>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spans="1:41" ht="15.75" customHeight="1">
      <c r="A479" s="80"/>
      <c r="B479" s="80"/>
      <c r="C479" s="80"/>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spans="1:41" ht="15.75" customHeight="1">
      <c r="A480" s="80"/>
      <c r="B480" s="80"/>
      <c r="C480" s="80"/>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spans="1:41" ht="15.75" customHeight="1">
      <c r="A481" s="80"/>
      <c r="B481" s="80"/>
      <c r="C481" s="80"/>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spans="1:41" ht="15.75" customHeight="1">
      <c r="A482" s="80"/>
      <c r="B482" s="80"/>
      <c r="C482" s="80"/>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spans="1:41" ht="15.75" customHeight="1">
      <c r="A483" s="80"/>
      <c r="B483" s="80"/>
      <c r="C483" s="80"/>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spans="1:41" ht="15.75" customHeight="1">
      <c r="A484" s="80"/>
      <c r="B484" s="80"/>
      <c r="C484" s="80"/>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spans="1:41" ht="15.75" customHeight="1">
      <c r="A485" s="80"/>
      <c r="B485" s="80"/>
      <c r="C485" s="80"/>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spans="1:41" ht="15.75" customHeight="1">
      <c r="A486" s="80"/>
      <c r="B486" s="80"/>
      <c r="C486" s="80"/>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spans="1:41" ht="15.75" customHeight="1">
      <c r="A487" s="80"/>
      <c r="B487" s="80"/>
      <c r="C487" s="80"/>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spans="1:41" ht="15.75" customHeight="1">
      <c r="A488" s="80"/>
      <c r="B488" s="80"/>
      <c r="C488" s="80"/>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spans="1:41" ht="15.75" customHeight="1">
      <c r="A489" s="80"/>
      <c r="B489" s="80"/>
      <c r="C489" s="80"/>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spans="1:41" ht="15.75" customHeight="1">
      <c r="A490" s="80"/>
      <c r="B490" s="80"/>
      <c r="C490" s="80"/>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spans="1:41" ht="15.75" customHeight="1">
      <c r="A491" s="80"/>
      <c r="B491" s="80"/>
      <c r="C491" s="80"/>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spans="1:41" ht="15.75" customHeight="1">
      <c r="A492" s="80"/>
      <c r="B492" s="80"/>
      <c r="C492" s="80"/>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spans="1:41" ht="15.75" customHeight="1">
      <c r="A493" s="80"/>
      <c r="B493" s="80"/>
      <c r="C493" s="80"/>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spans="1:41" ht="15.75" customHeight="1">
      <c r="A494" s="80"/>
      <c r="B494" s="80"/>
      <c r="C494" s="80"/>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spans="1:41" ht="15.75" customHeight="1">
      <c r="A495" s="80"/>
      <c r="B495" s="80"/>
      <c r="C495" s="80"/>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spans="1:41" ht="15.75" customHeight="1">
      <c r="A496" s="80"/>
      <c r="B496" s="80"/>
      <c r="C496" s="80"/>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spans="1:41" ht="15.75" customHeight="1">
      <c r="A497" s="80"/>
      <c r="B497" s="80"/>
      <c r="C497" s="80"/>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spans="1:41" ht="15.75" customHeight="1">
      <c r="A498" s="80"/>
      <c r="B498" s="80"/>
      <c r="C498" s="80"/>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spans="1:41" ht="15.75" customHeight="1">
      <c r="A499" s="80"/>
      <c r="B499" s="80"/>
      <c r="C499" s="80"/>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spans="1:41" ht="15.75" customHeight="1">
      <c r="A500" s="80"/>
      <c r="B500" s="80"/>
      <c r="C500" s="80"/>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spans="1:41" ht="15.75" customHeight="1">
      <c r="A501" s="80"/>
      <c r="B501" s="80"/>
      <c r="C501" s="80"/>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spans="1:41" ht="15.75" customHeight="1">
      <c r="A502" s="80"/>
      <c r="B502" s="80"/>
      <c r="C502" s="80"/>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spans="1:41" ht="15.75" customHeight="1">
      <c r="A503" s="80"/>
      <c r="B503" s="80"/>
      <c r="C503" s="80"/>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spans="1:41" ht="15.75" customHeight="1">
      <c r="A504" s="80"/>
      <c r="B504" s="80"/>
      <c r="C504" s="80"/>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spans="1:41" ht="15.75" customHeight="1">
      <c r="A505" s="80"/>
      <c r="B505" s="80"/>
      <c r="C505" s="80"/>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spans="1:41" ht="15.75" customHeight="1">
      <c r="A506" s="80"/>
      <c r="B506" s="80"/>
      <c r="C506" s="80"/>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spans="1:41" ht="15.75" customHeight="1">
      <c r="A507" s="80"/>
      <c r="B507" s="80"/>
      <c r="C507" s="80"/>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spans="1:41" ht="15.75" customHeight="1">
      <c r="A508" s="80"/>
      <c r="B508" s="80"/>
      <c r="C508" s="80"/>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spans="1:41" ht="15.75" customHeight="1">
      <c r="A509" s="80"/>
      <c r="B509" s="80"/>
      <c r="C509" s="80"/>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spans="1:41" ht="15.75" customHeight="1">
      <c r="A510" s="80"/>
      <c r="B510" s="80"/>
      <c r="C510" s="80"/>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spans="1:41" ht="15.75" customHeight="1">
      <c r="A511" s="80"/>
      <c r="B511" s="80"/>
      <c r="C511" s="80"/>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spans="1:41" ht="15.75" customHeight="1">
      <c r="A512" s="80"/>
      <c r="B512" s="80"/>
      <c r="C512" s="80"/>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spans="1:41" ht="15.75" customHeight="1">
      <c r="A513" s="80"/>
      <c r="B513" s="80"/>
      <c r="C513" s="80"/>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spans="1:41" ht="15.75" customHeight="1">
      <c r="A514" s="80"/>
      <c r="B514" s="80"/>
      <c r="C514" s="80"/>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spans="1:41" ht="15.75" customHeight="1">
      <c r="A515" s="80"/>
      <c r="B515" s="80"/>
      <c r="C515" s="80"/>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spans="1:41" ht="15.75" customHeight="1">
      <c r="A516" s="80"/>
      <c r="B516" s="80"/>
      <c r="C516" s="80"/>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spans="1:41" ht="15.75" customHeight="1">
      <c r="A517" s="80"/>
      <c r="B517" s="80"/>
      <c r="C517" s="80"/>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spans="1:41" ht="15.75" customHeight="1">
      <c r="A518" s="80"/>
      <c r="B518" s="80"/>
      <c r="C518" s="80"/>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spans="1:41" ht="15.75" customHeight="1">
      <c r="A519" s="80"/>
      <c r="B519" s="80"/>
      <c r="C519" s="80"/>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spans="1:41" ht="15.75" customHeight="1">
      <c r="A520" s="80"/>
      <c r="B520" s="80"/>
      <c r="C520" s="80"/>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spans="1:41" ht="15.75" customHeight="1">
      <c r="A521" s="80"/>
      <c r="B521" s="80"/>
      <c r="C521" s="80"/>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spans="1:41" ht="15.75" customHeight="1">
      <c r="A522" s="80"/>
      <c r="B522" s="80"/>
      <c r="C522" s="80"/>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spans="1:41" ht="15.75" customHeight="1">
      <c r="A523" s="80"/>
      <c r="B523" s="80"/>
      <c r="C523" s="80"/>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spans="1:41" ht="15.75" customHeight="1">
      <c r="A524" s="80"/>
      <c r="B524" s="80"/>
      <c r="C524" s="80"/>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spans="1:41" ht="15.75" customHeight="1">
      <c r="A525" s="80"/>
      <c r="B525" s="80"/>
      <c r="C525" s="80"/>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spans="1:41" ht="15.75" customHeight="1">
      <c r="A526" s="80"/>
      <c r="B526" s="80"/>
      <c r="C526" s="80"/>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spans="1:41" ht="15.75" customHeight="1">
      <c r="A527" s="80"/>
      <c r="B527" s="80"/>
      <c r="C527" s="80"/>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spans="1:41" ht="15.75" customHeight="1">
      <c r="A528" s="80"/>
      <c r="B528" s="80"/>
      <c r="C528" s="80"/>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spans="1:41" ht="15.75" customHeight="1">
      <c r="A529" s="80"/>
      <c r="B529" s="80"/>
      <c r="C529" s="80"/>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spans="1:41" ht="15.75" customHeight="1">
      <c r="A530" s="80"/>
      <c r="B530" s="80"/>
      <c r="C530" s="80"/>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spans="1:41" ht="15.75" customHeight="1">
      <c r="A531" s="80"/>
      <c r="B531" s="80"/>
      <c r="C531" s="80"/>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spans="1:41" ht="15.75" customHeight="1">
      <c r="A532" s="80"/>
      <c r="B532" s="80"/>
      <c r="C532" s="80"/>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spans="1:41" ht="15.75" customHeight="1">
      <c r="A533" s="80"/>
      <c r="B533" s="80"/>
      <c r="C533" s="80"/>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spans="1:41" ht="15.75" customHeight="1">
      <c r="A534" s="80"/>
      <c r="B534" s="80"/>
      <c r="C534" s="80"/>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spans="1:41" ht="15.75" customHeight="1">
      <c r="A535" s="80"/>
      <c r="B535" s="80"/>
      <c r="C535" s="80"/>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spans="1:41" ht="15.75" customHeight="1">
      <c r="A536" s="80"/>
      <c r="B536" s="80"/>
      <c r="C536" s="80"/>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spans="1:41" ht="15.75" customHeight="1">
      <c r="A537" s="80"/>
      <c r="B537" s="80"/>
      <c r="C537" s="80"/>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spans="1:41" ht="15.75" customHeight="1">
      <c r="A538" s="80"/>
      <c r="B538" s="80"/>
      <c r="C538" s="80"/>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spans="1:41" ht="15.75" customHeight="1">
      <c r="A539" s="80"/>
      <c r="B539" s="80"/>
      <c r="C539" s="80"/>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spans="1:41" ht="15.75" customHeight="1">
      <c r="A540" s="80"/>
      <c r="B540" s="80"/>
      <c r="C540" s="80"/>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spans="1:41" ht="15.75" customHeight="1">
      <c r="A541" s="80"/>
      <c r="B541" s="80"/>
      <c r="C541" s="80"/>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spans="1:41" ht="15.75" customHeight="1">
      <c r="A542" s="80"/>
      <c r="B542" s="80"/>
      <c r="C542" s="80"/>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spans="1:41" ht="15.75" customHeight="1">
      <c r="A543" s="80"/>
      <c r="B543" s="80"/>
      <c r="C543" s="80"/>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spans="1:41" ht="15.75" customHeight="1">
      <c r="A544" s="80"/>
      <c r="B544" s="80"/>
      <c r="C544" s="80"/>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spans="1:41" ht="15.75" customHeight="1">
      <c r="A545" s="80"/>
      <c r="B545" s="80"/>
      <c r="C545" s="80"/>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spans="1:41" ht="15.75" customHeight="1">
      <c r="A546" s="80"/>
      <c r="B546" s="80"/>
      <c r="C546" s="80"/>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spans="1:41" ht="15.75" customHeight="1">
      <c r="A547" s="80"/>
      <c r="B547" s="80"/>
      <c r="C547" s="80"/>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spans="1:41" ht="15.75" customHeight="1">
      <c r="A548" s="80"/>
      <c r="B548" s="80"/>
      <c r="C548" s="80"/>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spans="1:41" ht="15.75" customHeight="1">
      <c r="A549" s="80"/>
      <c r="B549" s="80"/>
      <c r="C549" s="80"/>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spans="1:41" ht="15.75" customHeight="1">
      <c r="A550" s="80"/>
      <c r="B550" s="80"/>
      <c r="C550" s="80"/>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spans="1:41" ht="15.75" customHeight="1">
      <c r="A551" s="80"/>
      <c r="B551" s="80"/>
      <c r="C551" s="80"/>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spans="1:41" ht="15.75" customHeight="1">
      <c r="A552" s="80"/>
      <c r="B552" s="80"/>
      <c r="C552" s="80"/>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spans="1:41" ht="15.75" customHeight="1">
      <c r="A553" s="80"/>
      <c r="B553" s="80"/>
      <c r="C553" s="80"/>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spans="1:41" ht="15.75" customHeight="1">
      <c r="A554" s="80"/>
      <c r="B554" s="80"/>
      <c r="C554" s="80"/>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spans="1:41" ht="15.75" customHeight="1">
      <c r="A555" s="80"/>
      <c r="B555" s="80"/>
      <c r="C555" s="80"/>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spans="1:41" ht="15.75" customHeight="1">
      <c r="A556" s="80"/>
      <c r="B556" s="80"/>
      <c r="C556" s="80"/>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spans="1:41" ht="15.75" customHeight="1">
      <c r="A557" s="80"/>
      <c r="B557" s="80"/>
      <c r="C557" s="80"/>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spans="1:41" ht="15.75" customHeight="1">
      <c r="A558" s="80"/>
      <c r="B558" s="80"/>
      <c r="C558" s="80"/>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spans="1:41" ht="15.75" customHeight="1">
      <c r="A559" s="80"/>
      <c r="B559" s="80"/>
      <c r="C559" s="80"/>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spans="1:41" ht="15.75" customHeight="1">
      <c r="A560" s="80"/>
      <c r="B560" s="80"/>
      <c r="C560" s="80"/>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spans="1:41" ht="15.75" customHeight="1">
      <c r="A561" s="80"/>
      <c r="B561" s="80"/>
      <c r="C561" s="80"/>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spans="1:41" ht="15.75" customHeight="1">
      <c r="A562" s="80"/>
      <c r="B562" s="80"/>
      <c r="C562" s="80"/>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spans="1:41" ht="15.75" customHeight="1">
      <c r="A563" s="80"/>
      <c r="B563" s="80"/>
      <c r="C563" s="80"/>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spans="1:41" ht="15.75" customHeight="1">
      <c r="A564" s="80"/>
      <c r="B564" s="80"/>
      <c r="C564" s="80"/>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spans="1:41" ht="15.75" customHeight="1">
      <c r="A565" s="80"/>
      <c r="B565" s="80"/>
      <c r="C565" s="80"/>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spans="1:41" ht="15.75" customHeight="1">
      <c r="A566" s="80"/>
      <c r="B566" s="80"/>
      <c r="C566" s="80"/>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spans="1:41" ht="15.75" customHeight="1">
      <c r="A567" s="80"/>
      <c r="B567" s="80"/>
      <c r="C567" s="80"/>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spans="1:41" ht="15.75" customHeight="1">
      <c r="A568" s="80"/>
      <c r="B568" s="80"/>
      <c r="C568" s="80"/>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spans="1:41" ht="15.75" customHeight="1">
      <c r="A569" s="80"/>
      <c r="B569" s="80"/>
      <c r="C569" s="80"/>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spans="1:41" ht="15.75" customHeight="1">
      <c r="A570" s="80"/>
      <c r="B570" s="80"/>
      <c r="C570" s="80"/>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spans="1:41" ht="15.75" customHeight="1">
      <c r="A571" s="80"/>
      <c r="B571" s="80"/>
      <c r="C571" s="80"/>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spans="1:41" ht="15.75" customHeight="1">
      <c r="A572" s="80"/>
      <c r="B572" s="80"/>
      <c r="C572" s="80"/>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spans="1:41" ht="15.75" customHeight="1">
      <c r="A573" s="80"/>
      <c r="B573" s="80"/>
      <c r="C573" s="80"/>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spans="1:41" ht="15.75" customHeight="1">
      <c r="A574" s="80"/>
      <c r="B574" s="80"/>
      <c r="C574" s="80"/>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spans="1:41" ht="15.75" customHeight="1">
      <c r="A575" s="80"/>
      <c r="B575" s="80"/>
      <c r="C575" s="80"/>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spans="1:41" ht="15.75" customHeight="1">
      <c r="A576" s="80"/>
      <c r="B576" s="80"/>
      <c r="C576" s="80"/>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spans="1:41" ht="15.75" customHeight="1">
      <c r="A577" s="80"/>
      <c r="B577" s="80"/>
      <c r="C577" s="80"/>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spans="1:41" ht="15.75" customHeight="1">
      <c r="A578" s="80"/>
      <c r="B578" s="80"/>
      <c r="C578" s="80"/>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spans="1:41" ht="15.75" customHeight="1">
      <c r="A579" s="80"/>
      <c r="B579" s="80"/>
      <c r="C579" s="80"/>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spans="1:41" ht="15.75" customHeight="1">
      <c r="A580" s="80"/>
      <c r="B580" s="80"/>
      <c r="C580" s="80"/>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spans="1:41" ht="15.75" customHeight="1">
      <c r="A581" s="80"/>
      <c r="B581" s="80"/>
      <c r="C581" s="80"/>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spans="1:41" ht="15.75" customHeight="1">
      <c r="A582" s="80"/>
      <c r="B582" s="80"/>
      <c r="C582" s="80"/>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spans="1:41" ht="15.75" customHeight="1">
      <c r="A583" s="80"/>
      <c r="B583" s="80"/>
      <c r="C583" s="80"/>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spans="1:41" ht="15.75" customHeight="1">
      <c r="A584" s="80"/>
      <c r="B584" s="80"/>
      <c r="C584" s="80"/>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spans="1:41" ht="15.75" customHeight="1">
      <c r="A585" s="80"/>
      <c r="B585" s="80"/>
      <c r="C585" s="80"/>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spans="1:41" ht="15.75" customHeight="1">
      <c r="A586" s="80"/>
      <c r="B586" s="80"/>
      <c r="C586" s="80"/>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spans="1:41" ht="15.75" customHeight="1">
      <c r="A587" s="80"/>
      <c r="B587" s="80"/>
      <c r="C587" s="80"/>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spans="1:41" ht="15.75" customHeight="1">
      <c r="A588" s="80"/>
      <c r="B588" s="80"/>
      <c r="C588" s="80"/>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spans="1:41" ht="15.75" customHeight="1">
      <c r="A589" s="80"/>
      <c r="B589" s="80"/>
      <c r="C589" s="80"/>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spans="1:41" ht="15.75" customHeight="1">
      <c r="A590" s="80"/>
      <c r="B590" s="80"/>
      <c r="C590" s="80"/>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spans="1:41" ht="15.75" customHeight="1">
      <c r="A591" s="80"/>
      <c r="B591" s="80"/>
      <c r="C591" s="80"/>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spans="1:41" ht="15.75" customHeight="1">
      <c r="A592" s="80"/>
      <c r="B592" s="80"/>
      <c r="C592" s="80"/>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spans="1:41" ht="15.75" customHeight="1">
      <c r="A593" s="80"/>
      <c r="B593" s="80"/>
      <c r="C593" s="80"/>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spans="1:41" ht="15.75" customHeight="1">
      <c r="A594" s="80"/>
      <c r="B594" s="80"/>
      <c r="C594" s="80"/>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spans="1:41" ht="15.75" customHeight="1">
      <c r="A595" s="80"/>
      <c r="B595" s="80"/>
      <c r="C595" s="80"/>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spans="1:41" ht="15.75" customHeight="1">
      <c r="A596" s="80"/>
      <c r="B596" s="80"/>
      <c r="C596" s="80"/>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spans="1:41" ht="15.75" customHeight="1">
      <c r="A597" s="80"/>
      <c r="B597" s="80"/>
      <c r="C597" s="80"/>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spans="1:41" ht="15.75" customHeight="1">
      <c r="A598" s="80"/>
      <c r="B598" s="80"/>
      <c r="C598" s="80"/>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spans="1:41" ht="15.75" customHeight="1">
      <c r="A599" s="80"/>
      <c r="B599" s="80"/>
      <c r="C599" s="80"/>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spans="1:41" ht="15.75" customHeight="1">
      <c r="A600" s="80"/>
      <c r="B600" s="80"/>
      <c r="C600" s="80"/>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spans="1:41" ht="15.75" customHeight="1">
      <c r="A601" s="80"/>
      <c r="B601" s="80"/>
      <c r="C601" s="80"/>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spans="1:41" ht="15.75" customHeight="1">
      <c r="A602" s="80"/>
      <c r="B602" s="80"/>
      <c r="C602" s="80"/>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spans="1:41" ht="15.75" customHeight="1">
      <c r="A603" s="80"/>
      <c r="B603" s="80"/>
      <c r="C603" s="80"/>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spans="1:41" ht="15.75" customHeight="1">
      <c r="A604" s="80"/>
      <c r="B604" s="80"/>
      <c r="C604" s="80"/>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spans="1:41" ht="15.75" customHeight="1">
      <c r="A605" s="80"/>
      <c r="B605" s="80"/>
      <c r="C605" s="80"/>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spans="1:41" ht="15.75" customHeight="1">
      <c r="A606" s="80"/>
      <c r="B606" s="80"/>
      <c r="C606" s="80"/>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spans="1:41" ht="15.75" customHeight="1">
      <c r="A607" s="80"/>
      <c r="B607" s="80"/>
      <c r="C607" s="80"/>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spans="1:41" ht="15.75" customHeight="1">
      <c r="A608" s="80"/>
      <c r="B608" s="80"/>
      <c r="C608" s="80"/>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spans="1:41" ht="15.75" customHeight="1">
      <c r="A609" s="80"/>
      <c r="B609" s="80"/>
      <c r="C609" s="80"/>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spans="1:41" ht="15.75" customHeight="1">
      <c r="A610" s="80"/>
      <c r="B610" s="80"/>
      <c r="C610" s="80"/>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spans="1:41" ht="15.75" customHeight="1">
      <c r="A611" s="80"/>
      <c r="B611" s="80"/>
      <c r="C611" s="80"/>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spans="1:41" ht="15.75" customHeight="1">
      <c r="A612" s="80"/>
      <c r="B612" s="80"/>
      <c r="C612" s="80"/>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spans="1:41" ht="15.75" customHeight="1">
      <c r="A613" s="80"/>
      <c r="B613" s="80"/>
      <c r="C613" s="80"/>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spans="1:41" ht="15.75" customHeight="1">
      <c r="A614" s="80"/>
      <c r="B614" s="80"/>
      <c r="C614" s="80"/>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spans="1:41" ht="15.75" customHeight="1">
      <c r="A615" s="80"/>
      <c r="B615" s="80"/>
      <c r="C615" s="80"/>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spans="1:41" ht="15.75" customHeight="1">
      <c r="A616" s="80"/>
      <c r="B616" s="80"/>
      <c r="C616" s="80"/>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spans="1:41" ht="15.75" customHeight="1">
      <c r="A617" s="80"/>
      <c r="B617" s="80"/>
      <c r="C617" s="80"/>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spans="1:41" ht="15.75" customHeight="1">
      <c r="A618" s="80"/>
      <c r="B618" s="80"/>
      <c r="C618" s="80"/>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spans="1:41" ht="15.75" customHeight="1">
      <c r="A619" s="80"/>
      <c r="B619" s="80"/>
      <c r="C619" s="80"/>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spans="1:41" ht="15.75" customHeight="1">
      <c r="A620" s="80"/>
      <c r="B620" s="80"/>
      <c r="C620" s="80"/>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spans="1:41" ht="15.75" customHeight="1">
      <c r="A621" s="80"/>
      <c r="B621" s="80"/>
      <c r="C621" s="80"/>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spans="1:41" ht="15.75" customHeight="1">
      <c r="A622" s="80"/>
      <c r="B622" s="80"/>
      <c r="C622" s="80"/>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spans="1:41" ht="15.75" customHeight="1">
      <c r="A623" s="80"/>
      <c r="B623" s="80"/>
      <c r="C623" s="80"/>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spans="1:41" ht="15.75" customHeight="1">
      <c r="A624" s="80"/>
      <c r="B624" s="80"/>
      <c r="C624" s="80"/>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spans="1:41" ht="15.75" customHeight="1">
      <c r="A625" s="80"/>
      <c r="B625" s="80"/>
      <c r="C625" s="80"/>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spans="1:41" ht="15.75" customHeight="1">
      <c r="A626" s="80"/>
      <c r="B626" s="80"/>
      <c r="C626" s="80"/>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spans="1:41" ht="15.75" customHeight="1">
      <c r="A627" s="80"/>
      <c r="B627" s="80"/>
      <c r="C627" s="80"/>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spans="1:41" ht="15.75" customHeight="1">
      <c r="A628" s="80"/>
      <c r="B628" s="80"/>
      <c r="C628" s="80"/>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spans="1:41" ht="15.75" customHeight="1">
      <c r="A629" s="80"/>
      <c r="B629" s="80"/>
      <c r="C629" s="80"/>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spans="1:41" ht="15.75" customHeight="1">
      <c r="A630" s="80"/>
      <c r="B630" s="80"/>
      <c r="C630" s="80"/>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spans="1:41" ht="15.75" customHeight="1">
      <c r="A631" s="80"/>
      <c r="B631" s="80"/>
      <c r="C631" s="80"/>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spans="1:41" ht="15.75" customHeight="1">
      <c r="A632" s="80"/>
      <c r="B632" s="80"/>
      <c r="C632" s="80"/>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spans="1:41" ht="15.75" customHeight="1">
      <c r="A633" s="80"/>
      <c r="B633" s="80"/>
      <c r="C633" s="80"/>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spans="1:41" ht="15.75" customHeight="1">
      <c r="A634" s="80"/>
      <c r="B634" s="80"/>
      <c r="C634" s="80"/>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spans="1:41" ht="15.75" customHeight="1">
      <c r="A635" s="80"/>
      <c r="B635" s="80"/>
      <c r="C635" s="80"/>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spans="1:41" ht="15.75" customHeight="1">
      <c r="A636" s="80"/>
      <c r="B636" s="80"/>
      <c r="C636" s="80"/>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spans="1:41" ht="15.75" customHeight="1">
      <c r="A637" s="80"/>
      <c r="B637" s="80"/>
      <c r="C637" s="80"/>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spans="1:41" ht="15.75" customHeight="1">
      <c r="A638" s="80"/>
      <c r="B638" s="80"/>
      <c r="C638" s="80"/>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spans="1:41" ht="15.75" customHeight="1">
      <c r="A639" s="80"/>
      <c r="B639" s="80"/>
      <c r="C639" s="80"/>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spans="1:41" ht="15.75" customHeight="1">
      <c r="A640" s="80"/>
      <c r="B640" s="80"/>
      <c r="C640" s="80"/>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spans="1:41" ht="15.75" customHeight="1">
      <c r="A641" s="80"/>
      <c r="B641" s="80"/>
      <c r="C641" s="80"/>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spans="1:41" ht="15.75" customHeight="1">
      <c r="A642" s="80"/>
      <c r="B642" s="80"/>
      <c r="C642" s="80"/>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spans="1:41" ht="15.75" customHeight="1">
      <c r="A643" s="80"/>
      <c r="B643" s="80"/>
      <c r="C643" s="80"/>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spans="1:41" ht="15.75" customHeight="1">
      <c r="A644" s="80"/>
      <c r="B644" s="80"/>
      <c r="C644" s="80"/>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spans="1:41" ht="15.75" customHeight="1">
      <c r="A645" s="80"/>
      <c r="B645" s="80"/>
      <c r="C645" s="80"/>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spans="1:41" ht="15.75" customHeight="1">
      <c r="A646" s="80"/>
      <c r="B646" s="80"/>
      <c r="C646" s="80"/>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spans="1:41" ht="15.75" customHeight="1">
      <c r="A647" s="80"/>
      <c r="B647" s="80"/>
      <c r="C647" s="80"/>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spans="1:41" ht="15.75" customHeight="1">
      <c r="A648" s="80"/>
      <c r="B648" s="80"/>
      <c r="C648" s="80"/>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spans="1:41" ht="15.75" customHeight="1">
      <c r="A649" s="80"/>
      <c r="B649" s="80"/>
      <c r="C649" s="80"/>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spans="1:41" ht="15.75" customHeight="1">
      <c r="A650" s="80"/>
      <c r="B650" s="80"/>
      <c r="C650" s="80"/>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spans="1:41" ht="15.75" customHeight="1">
      <c r="A651" s="80"/>
      <c r="B651" s="80"/>
      <c r="C651" s="80"/>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spans="1:41" ht="15.75" customHeight="1">
      <c r="A652" s="80"/>
      <c r="B652" s="80"/>
      <c r="C652" s="80"/>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spans="1:41" ht="15.75" customHeight="1">
      <c r="A653" s="80"/>
      <c r="B653" s="80"/>
      <c r="C653" s="80"/>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spans="1:41" ht="15.75" customHeight="1">
      <c r="A654" s="80"/>
      <c r="B654" s="80"/>
      <c r="C654" s="80"/>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spans="1:41" ht="15.75" customHeight="1">
      <c r="A655" s="80"/>
      <c r="B655" s="80"/>
      <c r="C655" s="80"/>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spans="1:41" ht="15.75" customHeight="1">
      <c r="A656" s="80"/>
      <c r="B656" s="80"/>
      <c r="C656" s="80"/>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spans="1:41" ht="15.75" customHeight="1">
      <c r="A657" s="80"/>
      <c r="B657" s="80"/>
      <c r="C657" s="80"/>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spans="1:41" ht="15.75" customHeight="1">
      <c r="A658" s="80"/>
      <c r="B658" s="80"/>
      <c r="C658" s="80"/>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spans="1:41" ht="15.75" customHeight="1">
      <c r="A659" s="80"/>
      <c r="B659" s="80"/>
      <c r="C659" s="80"/>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spans="1:41" ht="15.75" customHeight="1">
      <c r="A660" s="80"/>
      <c r="B660" s="80"/>
      <c r="C660" s="80"/>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spans="1:41" ht="15.75" customHeight="1">
      <c r="A661" s="80"/>
      <c r="B661" s="80"/>
      <c r="C661" s="80"/>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spans="1:41" ht="15.75" customHeight="1">
      <c r="A662" s="80"/>
      <c r="B662" s="80"/>
      <c r="C662" s="80"/>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spans="1:41" ht="15.75" customHeight="1">
      <c r="A663" s="80"/>
      <c r="B663" s="80"/>
      <c r="C663" s="80"/>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spans="1:41" ht="15.75" customHeight="1">
      <c r="A664" s="80"/>
      <c r="B664" s="80"/>
      <c r="C664" s="80"/>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spans="1:41" ht="15.75" customHeight="1">
      <c r="A665" s="80"/>
      <c r="B665" s="80"/>
      <c r="C665" s="80"/>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spans="1:41" ht="15.75" customHeight="1">
      <c r="A666" s="80"/>
      <c r="B666" s="80"/>
      <c r="C666" s="80"/>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spans="1:41" ht="15.75" customHeight="1">
      <c r="A667" s="80"/>
      <c r="B667" s="80"/>
      <c r="C667" s="80"/>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spans="1:41" ht="15.75" customHeight="1">
      <c r="A668" s="80"/>
      <c r="B668" s="80"/>
      <c r="C668" s="80"/>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spans="1:41" ht="15.75" customHeight="1">
      <c r="A669" s="80"/>
      <c r="B669" s="80"/>
      <c r="C669" s="80"/>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spans="1:41" ht="15.75" customHeight="1">
      <c r="A670" s="80"/>
      <c r="B670" s="80"/>
      <c r="C670" s="80"/>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spans="1:41" ht="15.75" customHeight="1">
      <c r="A671" s="80"/>
      <c r="B671" s="80"/>
      <c r="C671" s="80"/>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spans="1:41" ht="15.75" customHeight="1">
      <c r="A672" s="80"/>
      <c r="B672" s="80"/>
      <c r="C672" s="80"/>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spans="1:41" ht="15.75" customHeight="1">
      <c r="A673" s="80"/>
      <c r="B673" s="80"/>
      <c r="C673" s="80"/>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spans="1:41" ht="15.75" customHeight="1">
      <c r="A674" s="80"/>
      <c r="B674" s="80"/>
      <c r="C674" s="80"/>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spans="1:41" ht="15.75" customHeight="1">
      <c r="A675" s="80"/>
      <c r="B675" s="80"/>
      <c r="C675" s="80"/>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spans="1:41" ht="15.75" customHeight="1">
      <c r="A676" s="80"/>
      <c r="B676" s="80"/>
      <c r="C676" s="80"/>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spans="1:41" ht="15.75" customHeight="1">
      <c r="A677" s="80"/>
      <c r="B677" s="80"/>
      <c r="C677" s="80"/>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spans="1:41" ht="15.75" customHeight="1">
      <c r="A678" s="80"/>
      <c r="B678" s="80"/>
      <c r="C678" s="80"/>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spans="1:41" ht="15.75" customHeight="1">
      <c r="A679" s="80"/>
      <c r="B679" s="80"/>
      <c r="C679" s="80"/>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spans="1:41" ht="15.75" customHeight="1">
      <c r="A680" s="80"/>
      <c r="B680" s="80"/>
      <c r="C680" s="80"/>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spans="1:41" ht="15.75" customHeight="1">
      <c r="A681" s="80"/>
      <c r="B681" s="80"/>
      <c r="C681" s="80"/>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spans="1:41" ht="15.75" customHeight="1">
      <c r="A682" s="80"/>
      <c r="B682" s="80"/>
      <c r="C682" s="80"/>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spans="1:41" ht="15.75" customHeight="1">
      <c r="A683" s="80"/>
      <c r="B683" s="80"/>
      <c r="C683" s="80"/>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spans="1:41" ht="15.75" customHeight="1">
      <c r="A684" s="80"/>
      <c r="B684" s="80"/>
      <c r="C684" s="80"/>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spans="1:41" ht="15.75" customHeight="1">
      <c r="A685" s="80"/>
      <c r="B685" s="80"/>
      <c r="C685" s="80"/>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spans="1:41" ht="15.75" customHeight="1">
      <c r="A686" s="80"/>
      <c r="B686" s="80"/>
      <c r="C686" s="80"/>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spans="1:41" ht="15.75" customHeight="1">
      <c r="A687" s="80"/>
      <c r="B687" s="80"/>
      <c r="C687" s="80"/>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spans="1:41" ht="15.75" customHeight="1">
      <c r="A688" s="80"/>
      <c r="B688" s="80"/>
      <c r="C688" s="80"/>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spans="1:41" ht="15.75" customHeight="1">
      <c r="A689" s="80"/>
      <c r="B689" s="80"/>
      <c r="C689" s="80"/>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spans="1:41" ht="15.75" customHeight="1">
      <c r="A690" s="80"/>
      <c r="B690" s="80"/>
      <c r="C690" s="80"/>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spans="1:41" ht="15.75" customHeight="1">
      <c r="A691" s="80"/>
      <c r="B691" s="80"/>
      <c r="C691" s="80"/>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spans="1:41" ht="15.75" customHeight="1">
      <c r="A692" s="80"/>
      <c r="B692" s="80"/>
      <c r="C692" s="80"/>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spans="1:41" ht="15.75" customHeight="1">
      <c r="A693" s="80"/>
      <c r="B693" s="80"/>
      <c r="C693" s="80"/>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spans="1:41" ht="15.75" customHeight="1">
      <c r="A694" s="80"/>
      <c r="B694" s="80"/>
      <c r="C694" s="80"/>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spans="1:41" ht="15.75" customHeight="1">
      <c r="A695" s="80"/>
      <c r="B695" s="80"/>
      <c r="C695" s="80"/>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spans="1:41" ht="15.75" customHeight="1">
      <c r="A696" s="80"/>
      <c r="B696" s="80"/>
      <c r="C696" s="80"/>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spans="1:41" ht="15.75" customHeight="1">
      <c r="A697" s="80"/>
      <c r="B697" s="80"/>
      <c r="C697" s="80"/>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spans="1:41" ht="15.75" customHeight="1">
      <c r="A698" s="80"/>
      <c r="B698" s="80"/>
      <c r="C698" s="80"/>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spans="1:41" ht="15.75" customHeight="1">
      <c r="A699" s="80"/>
      <c r="B699" s="80"/>
      <c r="C699" s="80"/>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spans="1:41" ht="15.75" customHeight="1">
      <c r="A700" s="80"/>
      <c r="B700" s="80"/>
      <c r="C700" s="80"/>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spans="1:41" ht="15.75" customHeight="1">
      <c r="A701" s="80"/>
      <c r="B701" s="80"/>
      <c r="C701" s="80"/>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spans="1:41" ht="15.75" customHeight="1">
      <c r="A702" s="80"/>
      <c r="B702" s="80"/>
      <c r="C702" s="80"/>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spans="1:41" ht="15.75" customHeight="1">
      <c r="A703" s="80"/>
      <c r="B703" s="80"/>
      <c r="C703" s="80"/>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spans="1:41" ht="15.75" customHeight="1">
      <c r="A704" s="80"/>
      <c r="B704" s="80"/>
      <c r="C704" s="80"/>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spans="1:41" ht="15.75" customHeight="1">
      <c r="A705" s="80"/>
      <c r="B705" s="80"/>
      <c r="C705" s="80"/>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spans="1:41" ht="15.75" customHeight="1">
      <c r="A706" s="80"/>
      <c r="B706" s="80"/>
      <c r="C706" s="80"/>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spans="1:41" ht="15.75" customHeight="1">
      <c r="A707" s="80"/>
      <c r="B707" s="80"/>
      <c r="C707" s="80"/>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spans="1:41" ht="15.75" customHeight="1">
      <c r="A708" s="80"/>
      <c r="B708" s="80"/>
      <c r="C708" s="80"/>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spans="1:41" ht="15.75" customHeight="1">
      <c r="A709" s="80"/>
      <c r="B709" s="80"/>
      <c r="C709" s="80"/>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spans="1:41" ht="15.75" customHeight="1">
      <c r="A710" s="80"/>
      <c r="B710" s="80"/>
      <c r="C710" s="80"/>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spans="1:41" ht="15.75" customHeight="1">
      <c r="A711" s="80"/>
      <c r="B711" s="80"/>
      <c r="C711" s="80"/>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spans="1:41" ht="15.75" customHeight="1">
      <c r="A712" s="80"/>
      <c r="B712" s="80"/>
      <c r="C712" s="80"/>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spans="1:41" ht="15.75" customHeight="1">
      <c r="A713" s="80"/>
      <c r="B713" s="80"/>
      <c r="C713" s="80"/>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spans="1:41" ht="15.75" customHeight="1">
      <c r="A714" s="80"/>
      <c r="B714" s="80"/>
      <c r="C714" s="80"/>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spans="1:41" ht="15.75" customHeight="1">
      <c r="A715" s="80"/>
      <c r="B715" s="80"/>
      <c r="C715" s="80"/>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spans="1:41" ht="15.75" customHeight="1">
      <c r="A716" s="80"/>
      <c r="B716" s="80"/>
      <c r="C716" s="80"/>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spans="1:41" ht="15.75" customHeight="1">
      <c r="A717" s="80"/>
      <c r="B717" s="80"/>
      <c r="C717" s="80"/>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spans="1:41" ht="15.75" customHeight="1">
      <c r="A718" s="80"/>
      <c r="B718" s="80"/>
      <c r="C718" s="80"/>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spans="1:41" ht="15.75" customHeight="1">
      <c r="A719" s="80"/>
      <c r="B719" s="80"/>
      <c r="C719" s="80"/>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spans="1:41" ht="15.75" customHeight="1">
      <c r="A720" s="80"/>
      <c r="B720" s="80"/>
      <c r="C720" s="80"/>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spans="1:41" ht="15.75" customHeight="1">
      <c r="A721" s="80"/>
      <c r="B721" s="80"/>
      <c r="C721" s="80"/>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spans="1:41" ht="15.75" customHeight="1">
      <c r="A722" s="80"/>
      <c r="B722" s="80"/>
      <c r="C722" s="80"/>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spans="1:41" ht="15.75" customHeight="1">
      <c r="A723" s="80"/>
      <c r="B723" s="80"/>
      <c r="C723" s="80"/>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spans="1:41" ht="15.75" customHeight="1">
      <c r="A724" s="80"/>
      <c r="B724" s="80"/>
      <c r="C724" s="80"/>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spans="1:41" ht="15.75" customHeight="1">
      <c r="A725" s="80"/>
      <c r="B725" s="80"/>
      <c r="C725" s="80"/>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spans="1:41" ht="15.75" customHeight="1">
      <c r="A726" s="80"/>
      <c r="B726" s="80"/>
      <c r="C726" s="80"/>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spans="1:41" ht="15.75" customHeight="1">
      <c r="A727" s="80"/>
      <c r="B727" s="80"/>
      <c r="C727" s="80"/>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spans="1:41" ht="15.75" customHeight="1">
      <c r="A728" s="80"/>
      <c r="B728" s="80"/>
      <c r="C728" s="80"/>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spans="1:41" ht="15.75" customHeight="1">
      <c r="A729" s="80"/>
      <c r="B729" s="80"/>
      <c r="C729" s="80"/>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spans="1:41" ht="15.75" customHeight="1">
      <c r="A730" s="80"/>
      <c r="B730" s="80"/>
      <c r="C730" s="80"/>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spans="1:41" ht="15.75" customHeight="1">
      <c r="A731" s="80"/>
      <c r="B731" s="80"/>
      <c r="C731" s="80"/>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spans="1:41" ht="15.75" customHeight="1">
      <c r="A732" s="80"/>
      <c r="B732" s="80"/>
      <c r="C732" s="80"/>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spans="1:41" ht="15.75" customHeight="1">
      <c r="A733" s="80"/>
      <c r="B733" s="80"/>
      <c r="C733" s="80"/>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spans="1:41" ht="15.75" customHeight="1">
      <c r="A734" s="80"/>
      <c r="B734" s="80"/>
      <c r="C734" s="80"/>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spans="1:41" ht="15.75" customHeight="1">
      <c r="A735" s="80"/>
      <c r="B735" s="80"/>
      <c r="C735" s="80"/>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spans="1:41" ht="15.75" customHeight="1">
      <c r="A736" s="80"/>
      <c r="B736" s="80"/>
      <c r="C736" s="80"/>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spans="1:41" ht="15.75" customHeight="1">
      <c r="A737" s="80"/>
      <c r="B737" s="80"/>
      <c r="C737" s="80"/>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spans="1:41" ht="15.75" customHeight="1">
      <c r="A738" s="80"/>
      <c r="B738" s="80"/>
      <c r="C738" s="80"/>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spans="1:41" ht="15.75" customHeight="1">
      <c r="A739" s="80"/>
      <c r="B739" s="80"/>
      <c r="C739" s="80"/>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spans="1:41" ht="15.75" customHeight="1">
      <c r="A740" s="80"/>
      <c r="B740" s="80"/>
      <c r="C740" s="80"/>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spans="1:41" ht="15.75" customHeight="1">
      <c r="A741" s="80"/>
      <c r="B741" s="80"/>
      <c r="C741" s="80"/>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spans="1:41" ht="15.75" customHeight="1">
      <c r="A742" s="80"/>
      <c r="B742" s="80"/>
      <c r="C742" s="80"/>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spans="1:41" ht="15.75" customHeight="1">
      <c r="A743" s="80"/>
      <c r="B743" s="80"/>
      <c r="C743" s="80"/>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spans="1:41" ht="15.75" customHeight="1">
      <c r="A744" s="80"/>
      <c r="B744" s="80"/>
      <c r="C744" s="80"/>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spans="1:41" ht="15.75" customHeight="1">
      <c r="A745" s="80"/>
      <c r="B745" s="80"/>
      <c r="C745" s="80"/>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spans="1:41" ht="15.75" customHeight="1">
      <c r="A746" s="80"/>
      <c r="B746" s="80"/>
      <c r="C746" s="80"/>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spans="1:41" ht="15.75" customHeight="1">
      <c r="A747" s="80"/>
      <c r="B747" s="80"/>
      <c r="C747" s="80"/>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spans="1:41" ht="15.75" customHeight="1">
      <c r="A748" s="80"/>
      <c r="B748" s="80"/>
      <c r="C748" s="80"/>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spans="1:41" ht="15.75" customHeight="1">
      <c r="A749" s="80"/>
      <c r="B749" s="80"/>
      <c r="C749" s="80"/>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spans="1:41" ht="15.75" customHeight="1">
      <c r="A750" s="80"/>
      <c r="B750" s="80"/>
      <c r="C750" s="80"/>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spans="1:41" ht="15.75" customHeight="1">
      <c r="A751" s="80"/>
      <c r="B751" s="80"/>
      <c r="C751" s="80"/>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spans="1:41" ht="15.75" customHeight="1">
      <c r="A752" s="80"/>
      <c r="B752" s="80"/>
      <c r="C752" s="80"/>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spans="1:41" ht="15.75" customHeight="1">
      <c r="A753" s="80"/>
      <c r="B753" s="80"/>
      <c r="C753" s="80"/>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spans="1:41" ht="15.75" customHeight="1">
      <c r="A754" s="80"/>
      <c r="B754" s="80"/>
      <c r="C754" s="80"/>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spans="1:41" ht="15.75" customHeight="1">
      <c r="A755" s="80"/>
      <c r="B755" s="80"/>
      <c r="C755" s="80"/>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spans="1:41" ht="15.75" customHeight="1">
      <c r="A756" s="80"/>
      <c r="B756" s="80"/>
      <c r="C756" s="80"/>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spans="1:41" ht="15.75" customHeight="1">
      <c r="A757" s="80"/>
      <c r="B757" s="80"/>
      <c r="C757" s="80"/>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spans="1:41" ht="15.75" customHeight="1">
      <c r="A758" s="80"/>
      <c r="B758" s="80"/>
      <c r="C758" s="80"/>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spans="1:41" ht="15.75" customHeight="1">
      <c r="A759" s="80"/>
      <c r="B759" s="80"/>
      <c r="C759" s="80"/>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spans="1:41" ht="15.75" customHeight="1">
      <c r="A760" s="80"/>
      <c r="B760" s="80"/>
      <c r="C760" s="80"/>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spans="1:41" ht="15.75" customHeight="1">
      <c r="A761" s="80"/>
      <c r="B761" s="80"/>
      <c r="C761" s="80"/>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spans="1:41" ht="15.75" customHeight="1">
      <c r="A762" s="80"/>
      <c r="B762" s="80"/>
      <c r="C762" s="80"/>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spans="1:41" ht="15.75" customHeight="1">
      <c r="A763" s="80"/>
      <c r="B763" s="80"/>
      <c r="C763" s="80"/>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spans="1:41" ht="15.75" customHeight="1">
      <c r="A764" s="80"/>
      <c r="B764" s="80"/>
      <c r="C764" s="80"/>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spans="1:41" ht="15.75" customHeight="1">
      <c r="A765" s="80"/>
      <c r="B765" s="80"/>
      <c r="C765" s="80"/>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spans="1:41" ht="15.75" customHeight="1">
      <c r="A766" s="80"/>
      <c r="B766" s="80"/>
      <c r="C766" s="80"/>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spans="1:41" ht="15.75" customHeight="1">
      <c r="A767" s="80"/>
      <c r="B767" s="80"/>
      <c r="C767" s="80"/>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spans="1:41" ht="15.75" customHeight="1">
      <c r="A768" s="80"/>
      <c r="B768" s="80"/>
      <c r="C768" s="80"/>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spans="1:41" ht="15.75" customHeight="1">
      <c r="A769" s="80"/>
      <c r="B769" s="80"/>
      <c r="C769" s="80"/>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spans="1:41" ht="15.75" customHeight="1">
      <c r="A770" s="80"/>
      <c r="B770" s="80"/>
      <c r="C770" s="80"/>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spans="1:41" ht="15.75" customHeight="1">
      <c r="A771" s="80"/>
      <c r="B771" s="80"/>
      <c r="C771" s="80"/>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spans="1:41" ht="15.75" customHeight="1">
      <c r="A772" s="80"/>
      <c r="B772" s="80"/>
      <c r="C772" s="80"/>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spans="1:41" ht="15.75" customHeight="1">
      <c r="A773" s="80"/>
      <c r="B773" s="80"/>
      <c r="C773" s="80"/>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spans="1:41" ht="15.75" customHeight="1">
      <c r="A774" s="80"/>
      <c r="B774" s="80"/>
      <c r="C774" s="80"/>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spans="1:41" ht="15.75" customHeight="1">
      <c r="A775" s="80"/>
      <c r="B775" s="80"/>
      <c r="C775" s="80"/>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spans="1:41" ht="15.75" customHeight="1">
      <c r="A776" s="80"/>
      <c r="B776" s="80"/>
      <c r="C776" s="80"/>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spans="1:41" ht="15.75" customHeight="1">
      <c r="A777" s="80"/>
      <c r="B777" s="80"/>
      <c r="C777" s="80"/>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spans="1:41" ht="15.75" customHeight="1">
      <c r="A778" s="80"/>
      <c r="B778" s="80"/>
      <c r="C778" s="80"/>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spans="1:41" ht="15.75" customHeight="1">
      <c r="A779" s="80"/>
      <c r="B779" s="80"/>
      <c r="C779" s="80"/>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spans="1:41" ht="15.75" customHeight="1">
      <c r="A780" s="80"/>
      <c r="B780" s="80"/>
      <c r="C780" s="80"/>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spans="1:41" ht="15.75" customHeight="1">
      <c r="A781" s="80"/>
      <c r="B781" s="80"/>
      <c r="C781" s="80"/>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spans="1:41" ht="15.75" customHeight="1">
      <c r="A782" s="80"/>
      <c r="B782" s="80"/>
      <c r="C782" s="80"/>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spans="1:41" ht="15.75" customHeight="1">
      <c r="A783" s="80"/>
      <c r="B783" s="80"/>
      <c r="C783" s="80"/>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spans="1:41" ht="15.75" customHeight="1">
      <c r="A784" s="80"/>
      <c r="B784" s="80"/>
      <c r="C784" s="80"/>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spans="1:41" ht="15.75" customHeight="1">
      <c r="A785" s="80"/>
      <c r="B785" s="80"/>
      <c r="C785" s="80"/>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spans="1:41" ht="15.75" customHeight="1">
      <c r="A786" s="80"/>
      <c r="B786" s="80"/>
      <c r="C786" s="80"/>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spans="1:41" ht="15.75" customHeight="1">
      <c r="A787" s="80"/>
      <c r="B787" s="80"/>
      <c r="C787" s="80"/>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spans="1:41" ht="15.75" customHeight="1">
      <c r="A788" s="80"/>
      <c r="B788" s="80"/>
      <c r="C788" s="80"/>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spans="1:41" ht="15.75" customHeight="1">
      <c r="A789" s="80"/>
      <c r="B789" s="80"/>
      <c r="C789" s="80"/>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spans="1:41" ht="15.75" customHeight="1">
      <c r="A790" s="80"/>
      <c r="B790" s="80"/>
      <c r="C790" s="80"/>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spans="1:41" ht="15.75" customHeight="1">
      <c r="A791" s="80"/>
      <c r="B791" s="80"/>
      <c r="C791" s="80"/>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spans="1:41" ht="15.75" customHeight="1">
      <c r="A792" s="80"/>
      <c r="B792" s="80"/>
      <c r="C792" s="80"/>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spans="1:41" ht="15.75" customHeight="1">
      <c r="A793" s="80"/>
      <c r="B793" s="80"/>
      <c r="C793" s="80"/>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spans="1:41" ht="15.75" customHeight="1">
      <c r="A794" s="80"/>
      <c r="B794" s="80"/>
      <c r="C794" s="80"/>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spans="1:41" ht="15.75" customHeight="1">
      <c r="A795" s="80"/>
      <c r="B795" s="80"/>
      <c r="C795" s="80"/>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spans="1:41" ht="15.75" customHeight="1">
      <c r="A796" s="80"/>
      <c r="B796" s="80"/>
      <c r="C796" s="80"/>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spans="1:41" ht="15.75" customHeight="1">
      <c r="A797" s="80"/>
      <c r="B797" s="80"/>
      <c r="C797" s="80"/>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spans="1:41" ht="15.75" customHeight="1">
      <c r="A798" s="80"/>
      <c r="B798" s="80"/>
      <c r="C798" s="80"/>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spans="1:41" ht="15.75" customHeight="1">
      <c r="A799" s="80"/>
      <c r="B799" s="80"/>
      <c r="C799" s="80"/>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spans="1:41" ht="15.75" customHeight="1">
      <c r="A800" s="80"/>
      <c r="B800" s="80"/>
      <c r="C800" s="80"/>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spans="1:41" ht="15.75" customHeight="1">
      <c r="A801" s="80"/>
      <c r="B801" s="80"/>
      <c r="C801" s="80"/>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spans="1:41" ht="15.75" customHeight="1">
      <c r="A802" s="80"/>
      <c r="B802" s="80"/>
      <c r="C802" s="80"/>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spans="1:41" ht="15.75" customHeight="1">
      <c r="A803" s="80"/>
      <c r="B803" s="80"/>
      <c r="C803" s="80"/>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spans="1:41" ht="15.75" customHeight="1">
      <c r="A804" s="80"/>
      <c r="B804" s="80"/>
      <c r="C804" s="80"/>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spans="1:41" ht="15.75" customHeight="1">
      <c r="A805" s="80"/>
      <c r="B805" s="80"/>
      <c r="C805" s="80"/>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spans="1:41" ht="15.75" customHeight="1">
      <c r="A806" s="80"/>
      <c r="B806" s="80"/>
      <c r="C806" s="80"/>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spans="1:41" ht="15.75" customHeight="1">
      <c r="A807" s="80"/>
      <c r="B807" s="80"/>
      <c r="C807" s="80"/>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spans="1:41" ht="15.75" customHeight="1">
      <c r="A808" s="80"/>
      <c r="B808" s="80"/>
      <c r="C808" s="80"/>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spans="1:41" ht="15.75" customHeight="1">
      <c r="A809" s="80"/>
      <c r="B809" s="80"/>
      <c r="C809" s="80"/>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spans="1:41" ht="15.75" customHeight="1">
      <c r="A810" s="80"/>
      <c r="B810" s="80"/>
      <c r="C810" s="80"/>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spans="1:41" ht="15.75" customHeight="1">
      <c r="A811" s="80"/>
      <c r="B811" s="80"/>
      <c r="C811" s="80"/>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spans="1:41" ht="15.75" customHeight="1">
      <c r="A812" s="80"/>
      <c r="B812" s="80"/>
      <c r="C812" s="80"/>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spans="1:41" ht="15.75" customHeight="1">
      <c r="A813" s="80"/>
      <c r="B813" s="80"/>
      <c r="C813" s="80"/>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spans="1:41" ht="15.75" customHeight="1">
      <c r="A814" s="80"/>
      <c r="B814" s="80"/>
      <c r="C814" s="80"/>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spans="1:41" ht="15.75" customHeight="1">
      <c r="A815" s="80"/>
      <c r="B815" s="80"/>
      <c r="C815" s="80"/>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spans="1:41" ht="15.75" customHeight="1">
      <c r="A816" s="80"/>
      <c r="B816" s="80"/>
      <c r="C816" s="80"/>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spans="1:41" ht="15.75" customHeight="1">
      <c r="A817" s="80"/>
      <c r="B817" s="80"/>
      <c r="C817" s="80"/>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spans="1:41" ht="15.75" customHeight="1">
      <c r="A818" s="80"/>
      <c r="B818" s="80"/>
      <c r="C818" s="80"/>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spans="1:41" ht="15.75" customHeight="1">
      <c r="A819" s="80"/>
      <c r="B819" s="80"/>
      <c r="C819" s="80"/>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spans="1:41" ht="15.75" customHeight="1">
      <c r="A820" s="80"/>
      <c r="B820" s="80"/>
      <c r="C820" s="80"/>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spans="1:41" ht="15.75" customHeight="1">
      <c r="A821" s="80"/>
      <c r="B821" s="80"/>
      <c r="C821" s="80"/>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spans="1:41" ht="15.75" customHeight="1">
      <c r="A822" s="80"/>
      <c r="B822" s="80"/>
      <c r="C822" s="80"/>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spans="1:41" ht="15.75" customHeight="1">
      <c r="A823" s="80"/>
      <c r="B823" s="80"/>
      <c r="C823" s="80"/>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spans="1:41" ht="15.75" customHeight="1">
      <c r="A824" s="80"/>
      <c r="B824" s="80"/>
      <c r="C824" s="80"/>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spans="1:41" ht="15.75" customHeight="1">
      <c r="A825" s="80"/>
      <c r="B825" s="80"/>
      <c r="C825" s="80"/>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spans="1:41" ht="15.75" customHeight="1">
      <c r="A826" s="80"/>
      <c r="B826" s="80"/>
      <c r="C826" s="80"/>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spans="1:41" ht="15.75" customHeight="1">
      <c r="A827" s="80"/>
      <c r="B827" s="80"/>
      <c r="C827" s="80"/>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spans="1:41" ht="15.75" customHeight="1">
      <c r="A828" s="80"/>
      <c r="B828" s="80"/>
      <c r="C828" s="80"/>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spans="1:41" ht="15.75" customHeight="1">
      <c r="A829" s="80"/>
      <c r="B829" s="80"/>
      <c r="C829" s="80"/>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spans="1:41" ht="15.75" customHeight="1">
      <c r="A830" s="80"/>
      <c r="B830" s="80"/>
      <c r="C830" s="80"/>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spans="1:41" ht="15.75" customHeight="1">
      <c r="A831" s="80"/>
      <c r="B831" s="80"/>
      <c r="C831" s="80"/>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spans="1:41" ht="15.75" customHeight="1">
      <c r="A832" s="80"/>
      <c r="B832" s="80"/>
      <c r="C832" s="80"/>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spans="1:41" ht="15.75" customHeight="1">
      <c r="A833" s="80"/>
      <c r="B833" s="80"/>
      <c r="C833" s="80"/>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spans="1:41" ht="15.75" customHeight="1">
      <c r="A834" s="80"/>
      <c r="B834" s="80"/>
      <c r="C834" s="80"/>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spans="1:41" ht="15.75" customHeight="1">
      <c r="A835" s="80"/>
      <c r="B835" s="80"/>
      <c r="C835" s="80"/>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spans="1:41" ht="15.75" customHeight="1">
      <c r="A836" s="80"/>
      <c r="B836" s="80"/>
      <c r="C836" s="80"/>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spans="1:41" ht="15.75" customHeight="1">
      <c r="A837" s="80"/>
      <c r="B837" s="80"/>
      <c r="C837" s="80"/>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spans="1:41" ht="15.75" customHeight="1">
      <c r="A838" s="80"/>
      <c r="B838" s="80"/>
      <c r="C838" s="80"/>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spans="1:41" ht="15.75" customHeight="1">
      <c r="A839" s="80"/>
      <c r="B839" s="80"/>
      <c r="C839" s="80"/>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spans="1:41" ht="15.75" customHeight="1">
      <c r="A840" s="80"/>
      <c r="B840" s="80"/>
      <c r="C840" s="80"/>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spans="1:41" ht="15.75" customHeight="1">
      <c r="A841" s="80"/>
      <c r="B841" s="80"/>
      <c r="C841" s="80"/>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spans="1:41" ht="15.75" customHeight="1">
      <c r="A842" s="80"/>
      <c r="B842" s="80"/>
      <c r="C842" s="80"/>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spans="1:41" ht="15.75" customHeight="1">
      <c r="A843" s="80"/>
      <c r="B843" s="80"/>
      <c r="C843" s="80"/>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spans="1:41" ht="15.75" customHeight="1">
      <c r="A844" s="80"/>
      <c r="B844" s="80"/>
      <c r="C844" s="80"/>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spans="1:41" ht="15.75" customHeight="1">
      <c r="A845" s="80"/>
      <c r="B845" s="80"/>
      <c r="C845" s="80"/>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spans="1:41" ht="15.75" customHeight="1">
      <c r="A846" s="80"/>
      <c r="B846" s="80"/>
      <c r="C846" s="80"/>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spans="1:41" ht="15.75" customHeight="1">
      <c r="A847" s="80"/>
      <c r="B847" s="80"/>
      <c r="C847" s="80"/>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spans="1:41" ht="15.75" customHeight="1">
      <c r="A848" s="80"/>
      <c r="B848" s="80"/>
      <c r="C848" s="80"/>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spans="1:41" ht="15.75" customHeight="1">
      <c r="A849" s="80"/>
      <c r="B849" s="80"/>
      <c r="C849" s="80"/>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spans="1:41" ht="15.75" customHeight="1">
      <c r="A850" s="80"/>
      <c r="B850" s="80"/>
      <c r="C850" s="80"/>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spans="1:41" ht="15.75" customHeight="1">
      <c r="A851" s="80"/>
      <c r="B851" s="80"/>
      <c r="C851" s="80"/>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spans="1:41" ht="15.75" customHeight="1">
      <c r="A852" s="80"/>
      <c r="B852" s="80"/>
      <c r="C852" s="80"/>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spans="1:41" ht="15.75" customHeight="1">
      <c r="A853" s="80"/>
      <c r="B853" s="80"/>
      <c r="C853" s="80"/>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spans="1:41" ht="15.75" customHeight="1">
      <c r="A854" s="80"/>
      <c r="B854" s="80"/>
      <c r="C854" s="80"/>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spans="1:41" ht="15.75" customHeight="1">
      <c r="A855" s="80"/>
      <c r="B855" s="80"/>
      <c r="C855" s="80"/>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spans="1:41" ht="15.75" customHeight="1">
      <c r="A856" s="80"/>
      <c r="B856" s="80"/>
      <c r="C856" s="80"/>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spans="1:41" ht="15.75" customHeight="1">
      <c r="A857" s="80"/>
      <c r="B857" s="80"/>
      <c r="C857" s="80"/>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spans="1:41" ht="15.75" customHeight="1">
      <c r="A858" s="80"/>
      <c r="B858" s="80"/>
      <c r="C858" s="80"/>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spans="1:41" ht="15.75" customHeight="1">
      <c r="A859" s="80"/>
      <c r="B859" s="80"/>
      <c r="C859" s="80"/>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spans="1:41" ht="15.75" customHeight="1">
      <c r="A860" s="80"/>
      <c r="B860" s="80"/>
      <c r="C860" s="80"/>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spans="1:41" ht="15.75" customHeight="1">
      <c r="A861" s="80"/>
      <c r="B861" s="80"/>
      <c r="C861" s="80"/>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spans="1:41" ht="15.75" customHeight="1">
      <c r="A862" s="80"/>
      <c r="B862" s="80"/>
      <c r="C862" s="80"/>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spans="1:41" ht="15.75" customHeight="1">
      <c r="A863" s="80"/>
      <c r="B863" s="80"/>
      <c r="C863" s="80"/>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spans="1:41" ht="15.75" customHeight="1">
      <c r="A864" s="80"/>
      <c r="B864" s="80"/>
      <c r="C864" s="80"/>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spans="1:41" ht="15.75" customHeight="1">
      <c r="A865" s="80"/>
      <c r="B865" s="80"/>
      <c r="C865" s="80"/>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spans="1:41" ht="15.75" customHeight="1">
      <c r="A866" s="80"/>
      <c r="B866" s="80"/>
      <c r="C866" s="80"/>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spans="1:41" ht="15.75" customHeight="1">
      <c r="A867" s="80"/>
      <c r="B867" s="80"/>
      <c r="C867" s="80"/>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spans="1:41" ht="15.75" customHeight="1">
      <c r="A868" s="80"/>
      <c r="B868" s="80"/>
      <c r="C868" s="80"/>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spans="1:41" ht="15.75" customHeight="1">
      <c r="A869" s="80"/>
      <c r="B869" s="80"/>
      <c r="C869" s="80"/>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spans="1:41" ht="15.75" customHeight="1">
      <c r="A870" s="80"/>
      <c r="B870" s="80"/>
      <c r="C870" s="80"/>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spans="1:41" ht="15.75" customHeight="1">
      <c r="A871" s="80"/>
      <c r="B871" s="80"/>
      <c r="C871" s="80"/>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spans="1:41" ht="15.75" customHeight="1">
      <c r="A872" s="80"/>
      <c r="B872" s="80"/>
      <c r="C872" s="80"/>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spans="1:41" ht="15.75" customHeight="1">
      <c r="A873" s="80"/>
      <c r="B873" s="80"/>
      <c r="C873" s="80"/>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spans="1:41" ht="15.75" customHeight="1">
      <c r="A874" s="80"/>
      <c r="B874" s="80"/>
      <c r="C874" s="80"/>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spans="1:41" ht="15.75" customHeight="1">
      <c r="A875" s="80"/>
      <c r="B875" s="80"/>
      <c r="C875" s="80"/>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spans="1:41" ht="15.75" customHeight="1">
      <c r="A876" s="80"/>
      <c r="B876" s="80"/>
      <c r="C876" s="80"/>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spans="1:41" ht="15.75" customHeight="1">
      <c r="A877" s="80"/>
      <c r="B877" s="80"/>
      <c r="C877" s="80"/>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spans="1:41" ht="15.75" customHeight="1">
      <c r="A878" s="80"/>
      <c r="B878" s="80"/>
      <c r="C878" s="80"/>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spans="1:41" ht="15.75" customHeight="1">
      <c r="A879" s="80"/>
      <c r="B879" s="80"/>
      <c r="C879" s="80"/>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spans="1:41" ht="15.75" customHeight="1">
      <c r="A880" s="80"/>
      <c r="B880" s="80"/>
      <c r="C880" s="80"/>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spans="1:41" ht="15.75" customHeight="1">
      <c r="A881" s="80"/>
      <c r="B881" s="80"/>
      <c r="C881" s="80"/>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spans="1:41" ht="15.75" customHeight="1">
      <c r="A882" s="80"/>
      <c r="B882" s="80"/>
      <c r="C882" s="80"/>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spans="1:41" ht="15.75" customHeight="1">
      <c r="A883" s="80"/>
      <c r="B883" s="80"/>
      <c r="C883" s="80"/>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spans="1:41" ht="15.75" customHeight="1">
      <c r="A884" s="80"/>
      <c r="B884" s="80"/>
      <c r="C884" s="80"/>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spans="1:41" ht="15.75" customHeight="1">
      <c r="A885" s="80"/>
      <c r="B885" s="80"/>
      <c r="C885" s="80"/>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spans="1:41" ht="15.75" customHeight="1">
      <c r="A886" s="80"/>
      <c r="B886" s="80"/>
      <c r="C886" s="80"/>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spans="1:41" ht="15.75" customHeight="1">
      <c r="A887" s="80"/>
      <c r="B887" s="80"/>
      <c r="C887" s="80"/>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spans="1:41" ht="15.75" customHeight="1">
      <c r="A888" s="80"/>
      <c r="B888" s="80"/>
      <c r="C888" s="80"/>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spans="1:41" ht="15.75" customHeight="1">
      <c r="A889" s="80"/>
      <c r="B889" s="80"/>
      <c r="C889" s="80"/>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spans="1:41" ht="15.75" customHeight="1">
      <c r="A890" s="80"/>
      <c r="B890" s="80"/>
      <c r="C890" s="80"/>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spans="1:41" ht="15.75" customHeight="1">
      <c r="A891" s="80"/>
      <c r="B891" s="80"/>
      <c r="C891" s="80"/>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spans="1:41" ht="15.75" customHeight="1">
      <c r="A892" s="80"/>
      <c r="B892" s="80"/>
      <c r="C892" s="80"/>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spans="1:41" ht="15.75" customHeight="1">
      <c r="A893" s="80"/>
      <c r="B893" s="80"/>
      <c r="C893" s="80"/>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spans="1:41" ht="15.75" customHeight="1">
      <c r="A894" s="80"/>
      <c r="B894" s="80"/>
      <c r="C894" s="80"/>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spans="1:41" ht="15.75" customHeight="1">
      <c r="A895" s="80"/>
      <c r="B895" s="80"/>
      <c r="C895" s="80"/>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spans="1:41" ht="15.75" customHeight="1">
      <c r="A896" s="80"/>
      <c r="B896" s="80"/>
      <c r="C896" s="80"/>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spans="1:41" ht="15.75" customHeight="1">
      <c r="A897" s="80"/>
      <c r="B897" s="80"/>
      <c r="C897" s="80"/>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spans="1:41" ht="15.75" customHeight="1">
      <c r="A898" s="80"/>
      <c r="B898" s="80"/>
      <c r="C898" s="80"/>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spans="1:41" ht="15.75" customHeight="1">
      <c r="A899" s="80"/>
      <c r="B899" s="80"/>
      <c r="C899" s="80"/>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spans="1:41" ht="15.75" customHeight="1">
      <c r="A900" s="80"/>
      <c r="B900" s="80"/>
      <c r="C900" s="80"/>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spans="1:41" ht="15.75" customHeight="1">
      <c r="A901" s="80"/>
      <c r="B901" s="80"/>
      <c r="C901" s="80"/>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spans="1:41" ht="15.75" customHeight="1">
      <c r="A902" s="80"/>
      <c r="B902" s="80"/>
      <c r="C902" s="80"/>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spans="1:41" ht="15.75" customHeight="1">
      <c r="A903" s="80"/>
      <c r="B903" s="80"/>
      <c r="C903" s="80"/>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spans="1:41" ht="15.75" customHeight="1">
      <c r="A904" s="80"/>
      <c r="B904" s="80"/>
      <c r="C904" s="80"/>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spans="1:41" ht="15.75" customHeight="1">
      <c r="A905" s="80"/>
      <c r="B905" s="80"/>
      <c r="C905" s="80"/>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spans="1:41" ht="15.75" customHeight="1">
      <c r="A906" s="80"/>
      <c r="B906" s="80"/>
      <c r="C906" s="80"/>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spans="1:41" ht="15.75" customHeight="1">
      <c r="A907" s="80"/>
      <c r="B907" s="80"/>
      <c r="C907" s="80"/>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spans="1:41" ht="15.75" customHeight="1">
      <c r="A908" s="80"/>
      <c r="B908" s="80"/>
      <c r="C908" s="80"/>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spans="1:41" ht="15.75" customHeight="1">
      <c r="A909" s="80"/>
      <c r="B909" s="80"/>
      <c r="C909" s="80"/>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spans="1:41" ht="15.75" customHeight="1">
      <c r="A910" s="80"/>
      <c r="B910" s="80"/>
      <c r="C910" s="80"/>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spans="1:41" ht="15.75" customHeight="1">
      <c r="A911" s="80"/>
      <c r="B911" s="80"/>
      <c r="C911" s="80"/>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spans="1:41" ht="15.75" customHeight="1">
      <c r="A912" s="80"/>
      <c r="B912" s="80"/>
      <c r="C912" s="80"/>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spans="1:41" ht="15.75" customHeight="1">
      <c r="A913" s="80"/>
      <c r="B913" s="80"/>
      <c r="C913" s="80"/>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spans="1:41" ht="15.75" customHeight="1">
      <c r="A914" s="80"/>
      <c r="B914" s="80"/>
      <c r="C914" s="80"/>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spans="1:41" ht="15.75" customHeight="1">
      <c r="A915" s="80"/>
      <c r="B915" s="80"/>
      <c r="C915" s="80"/>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spans="1:41" ht="15.75" customHeight="1">
      <c r="A916" s="80"/>
      <c r="B916" s="80"/>
      <c r="C916" s="80"/>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spans="1:41" ht="15.75" customHeight="1">
      <c r="A917" s="80"/>
      <c r="B917" s="80"/>
      <c r="C917" s="80"/>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spans="1:41" ht="15.75" customHeight="1">
      <c r="A918" s="80"/>
      <c r="B918" s="80"/>
      <c r="C918" s="80"/>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spans="1:41" ht="15.75" customHeight="1">
      <c r="A919" s="80"/>
      <c r="B919" s="80"/>
      <c r="C919" s="80"/>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spans="1:41" ht="15.75" customHeight="1">
      <c r="A920" s="80"/>
      <c r="B920" s="80"/>
      <c r="C920" s="80"/>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spans="1:41" ht="15.75" customHeight="1">
      <c r="A921" s="80"/>
      <c r="B921" s="80"/>
      <c r="C921" s="80"/>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spans="1:41" ht="15.75" customHeight="1">
      <c r="A922" s="80"/>
      <c r="B922" s="80"/>
      <c r="C922" s="80"/>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spans="1:41" ht="15.75" customHeight="1">
      <c r="A923" s="80"/>
      <c r="B923" s="80"/>
      <c r="C923" s="80"/>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spans="1:41" ht="15.75" customHeight="1">
      <c r="A924" s="80"/>
      <c r="B924" s="80"/>
      <c r="C924" s="80"/>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spans="1:41" ht="15.75" customHeight="1">
      <c r="A925" s="80"/>
      <c r="B925" s="80"/>
      <c r="C925" s="80"/>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spans="1:41" ht="15.75" customHeight="1">
      <c r="A926" s="80"/>
      <c r="B926" s="80"/>
      <c r="C926" s="80"/>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spans="1:41" ht="15.75" customHeight="1">
      <c r="A927" s="80"/>
      <c r="B927" s="80"/>
      <c r="C927" s="80"/>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spans="1:41" ht="15.75" customHeight="1">
      <c r="A928" s="80"/>
      <c r="B928" s="80"/>
      <c r="C928" s="80"/>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spans="1:41" ht="15.75" customHeight="1">
      <c r="A929" s="80"/>
      <c r="B929" s="80"/>
      <c r="C929" s="80"/>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spans="1:41" ht="15.75" customHeight="1">
      <c r="A930" s="80"/>
      <c r="B930" s="80"/>
      <c r="C930" s="80"/>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spans="1:41" ht="15.75" customHeight="1">
      <c r="A931" s="80"/>
      <c r="B931" s="80"/>
      <c r="C931" s="80"/>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spans="1:41" ht="15.75" customHeight="1">
      <c r="A932" s="80"/>
      <c r="B932" s="80"/>
      <c r="C932" s="80"/>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spans="1:41" ht="15.75" customHeight="1">
      <c r="A933" s="80"/>
      <c r="B933" s="80"/>
      <c r="C933" s="80"/>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spans="1:41" ht="15.75" customHeight="1">
      <c r="A934" s="80"/>
      <c r="B934" s="80"/>
      <c r="C934" s="80"/>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spans="1:41" ht="15.75" customHeight="1">
      <c r="A935" s="80"/>
      <c r="B935" s="80"/>
      <c r="C935" s="80"/>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spans="1:41" ht="15.75" customHeight="1">
      <c r="A936" s="80"/>
      <c r="B936" s="80"/>
      <c r="C936" s="80"/>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spans="1:41" ht="15.75" customHeight="1">
      <c r="A937" s="80"/>
      <c r="B937" s="80"/>
      <c r="C937" s="80"/>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spans="1:41" ht="15.75" customHeight="1">
      <c r="A938" s="80"/>
      <c r="B938" s="80"/>
      <c r="C938" s="80"/>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spans="1:41" ht="15.75" customHeight="1">
      <c r="A939" s="80"/>
      <c r="B939" s="80"/>
      <c r="C939" s="80"/>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spans="1:41" ht="15.75" customHeight="1">
      <c r="A940" s="80"/>
      <c r="B940" s="80"/>
      <c r="C940" s="80"/>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spans="1:41" ht="15.75" customHeight="1">
      <c r="A941" s="80"/>
      <c r="B941" s="80"/>
      <c r="C941" s="80"/>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spans="1:41" ht="15.75" customHeight="1">
      <c r="A942" s="80"/>
      <c r="B942" s="80"/>
      <c r="C942" s="80"/>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spans="1:41" ht="15.75" customHeight="1">
      <c r="A943" s="80"/>
      <c r="B943" s="80"/>
      <c r="C943" s="80"/>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spans="1:41" ht="15.75" customHeight="1">
      <c r="A944" s="80"/>
      <c r="B944" s="80"/>
      <c r="C944" s="80"/>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spans="1:41" ht="15.75" customHeight="1">
      <c r="A945" s="80"/>
      <c r="B945" s="80"/>
      <c r="C945" s="80"/>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spans="1:41" ht="15.75" customHeight="1">
      <c r="A946" s="80"/>
      <c r="B946" s="80"/>
      <c r="C946" s="80"/>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spans="1:41" ht="15.75" customHeight="1">
      <c r="A947" s="80"/>
      <c r="B947" s="80"/>
      <c r="C947" s="80"/>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spans="1:41" ht="15.75" customHeight="1">
      <c r="A948" s="80"/>
      <c r="B948" s="80"/>
      <c r="C948" s="80"/>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spans="1:41" ht="15.75" customHeight="1">
      <c r="A949" s="80"/>
      <c r="B949" s="80"/>
      <c r="C949" s="80"/>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spans="1:41" ht="15.75" customHeight="1">
      <c r="A950" s="80"/>
      <c r="B950" s="80"/>
      <c r="C950" s="80"/>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spans="1:41" ht="15.75" customHeight="1">
      <c r="A951" s="80"/>
      <c r="B951" s="80"/>
      <c r="C951" s="80"/>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spans="1:41" ht="15.75" customHeight="1">
      <c r="A952" s="80"/>
      <c r="B952" s="80"/>
      <c r="C952" s="80"/>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spans="1:41" ht="15.75" customHeight="1">
      <c r="A953" s="80"/>
      <c r="B953" s="80"/>
      <c r="C953" s="80"/>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spans="1:41" ht="15.75" customHeight="1">
      <c r="A954" s="80"/>
      <c r="B954" s="80"/>
      <c r="C954" s="80"/>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spans="1:41" ht="15.75" customHeight="1">
      <c r="A955" s="80"/>
      <c r="B955" s="80"/>
      <c r="C955" s="80"/>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spans="1:41" ht="15.75" customHeight="1">
      <c r="A956" s="80"/>
      <c r="B956" s="80"/>
      <c r="C956" s="80"/>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spans="1:41" ht="15.75" customHeight="1">
      <c r="A957" s="80"/>
      <c r="B957" s="80"/>
      <c r="C957" s="80"/>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spans="1:41" ht="15.75" customHeight="1">
      <c r="A958" s="80"/>
      <c r="B958" s="80"/>
      <c r="C958" s="80"/>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spans="1:41" ht="15.75" customHeight="1">
      <c r="A959" s="80"/>
      <c r="B959" s="80"/>
      <c r="C959" s="80"/>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spans="1:41" ht="15.75" customHeight="1">
      <c r="A960" s="80"/>
      <c r="B960" s="80"/>
      <c r="C960" s="80"/>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spans="1:41" ht="15.75" customHeight="1">
      <c r="A961" s="80"/>
      <c r="B961" s="80"/>
      <c r="C961" s="80"/>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spans="1:41" ht="15.75" customHeight="1">
      <c r="A962" s="80"/>
      <c r="B962" s="80"/>
      <c r="C962" s="80"/>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spans="1:41" ht="15.75" customHeight="1">
      <c r="A963" s="80"/>
      <c r="B963" s="80"/>
      <c r="C963" s="80"/>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spans="1:41" ht="15.75" customHeight="1">
      <c r="A964" s="80"/>
      <c r="B964" s="80"/>
      <c r="C964" s="80"/>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spans="1:41" ht="15.75" customHeight="1">
      <c r="A965" s="80"/>
      <c r="B965" s="80"/>
      <c r="C965" s="80"/>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spans="1:41" ht="15.75" customHeight="1">
      <c r="A966" s="80"/>
      <c r="B966" s="80"/>
      <c r="C966" s="80"/>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spans="1:41" ht="15.75" customHeight="1">
      <c r="A967" s="80"/>
      <c r="B967" s="80"/>
      <c r="C967" s="80"/>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spans="1:41" ht="15.75" customHeight="1">
      <c r="A968" s="80"/>
      <c r="B968" s="80"/>
      <c r="C968" s="80"/>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spans="1:41" ht="15.75" customHeight="1">
      <c r="A969" s="80"/>
      <c r="B969" s="80"/>
      <c r="C969" s="80"/>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spans="1:41" ht="15.75" customHeight="1">
      <c r="A970" s="80"/>
      <c r="B970" s="80"/>
      <c r="C970" s="80"/>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spans="1:41" ht="15.75" customHeight="1">
      <c r="A971" s="80"/>
      <c r="B971" s="80"/>
      <c r="C971" s="80"/>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spans="1:41" ht="15.75" customHeight="1">
      <c r="A972" s="80"/>
      <c r="B972" s="80"/>
      <c r="C972" s="80"/>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spans="1:41" ht="15.75" customHeight="1">
      <c r="A973" s="80"/>
      <c r="B973" s="80"/>
      <c r="C973" s="80"/>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spans="1:41" ht="15.75" customHeight="1">
      <c r="A974" s="80"/>
      <c r="B974" s="80"/>
      <c r="C974" s="80"/>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spans="1:41" ht="15.75" customHeight="1">
      <c r="A975" s="80"/>
      <c r="B975" s="80"/>
      <c r="C975" s="80"/>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spans="1:41" ht="15.75" customHeight="1">
      <c r="A976" s="80"/>
      <c r="B976" s="80"/>
      <c r="C976" s="80"/>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spans="1:41" ht="15.75" customHeight="1">
      <c r="A977" s="80"/>
      <c r="B977" s="80"/>
      <c r="C977" s="80"/>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spans="1:41" ht="15.75" customHeight="1">
      <c r="A978" s="80"/>
      <c r="B978" s="80"/>
      <c r="C978" s="80"/>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spans="1:41" ht="15.75" customHeight="1">
      <c r="A979" s="80"/>
      <c r="B979" s="80"/>
      <c r="C979" s="80"/>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spans="1:41" ht="15.75" customHeight="1">
      <c r="A980" s="80"/>
      <c r="B980" s="80"/>
      <c r="C980" s="80"/>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spans="1:41" ht="15.75" customHeight="1">
      <c r="A981" s="80"/>
      <c r="B981" s="80"/>
      <c r="C981" s="80"/>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spans="1:41" ht="15.75" customHeight="1">
      <c r="A982" s="80"/>
      <c r="B982" s="80"/>
      <c r="C982" s="80"/>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spans="1:41" ht="15.75" customHeight="1">
      <c r="A983" s="80"/>
      <c r="B983" s="80"/>
      <c r="C983" s="80"/>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spans="1:41" ht="15.75" customHeight="1">
      <c r="A984" s="80"/>
      <c r="B984" s="80"/>
      <c r="C984" s="80"/>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spans="1:41" ht="15.75" customHeight="1">
      <c r="A985" s="80"/>
      <c r="B985" s="80"/>
      <c r="C985" s="80"/>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spans="1:41" ht="15.75" customHeight="1">
      <c r="A986" s="80"/>
      <c r="B986" s="80"/>
      <c r="C986" s="80"/>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spans="1:41" ht="15.75" customHeight="1">
      <c r="A987" s="80"/>
      <c r="B987" s="80"/>
      <c r="C987" s="80"/>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spans="1:41" ht="15.75" customHeight="1">
      <c r="A988" s="80"/>
      <c r="B988" s="80"/>
      <c r="C988" s="80"/>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spans="1:41" ht="15.75" customHeight="1">
      <c r="A989" s="80"/>
      <c r="B989" s="80"/>
      <c r="C989" s="80"/>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spans="1:41" ht="15.75" customHeight="1">
      <c r="A990" s="80"/>
      <c r="B990" s="80"/>
      <c r="C990" s="80"/>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spans="1:41" ht="15.75" customHeight="1">
      <c r="A991" s="80"/>
      <c r="B991" s="80"/>
      <c r="C991" s="80"/>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spans="1:41" ht="15.75" customHeight="1">
      <c r="A992" s="80"/>
      <c r="B992" s="80"/>
      <c r="C992" s="80"/>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spans="1:41" ht="15.75" customHeight="1">
      <c r="A993" s="80"/>
      <c r="B993" s="80"/>
      <c r="C993" s="80"/>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spans="1:41" ht="15.75" customHeight="1">
      <c r="A994" s="80"/>
      <c r="B994" s="80"/>
      <c r="C994" s="80"/>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spans="1:41" ht="15.75" customHeight="1">
      <c r="A995" s="80"/>
      <c r="B995" s="80"/>
      <c r="C995" s="80"/>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spans="1:41" ht="15.75" customHeight="1">
      <c r="A996" s="80"/>
      <c r="B996" s="80"/>
      <c r="C996" s="80"/>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spans="1:41" ht="15.75" customHeight="1">
      <c r="A997" s="80"/>
      <c r="B997" s="80"/>
      <c r="C997" s="80"/>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spans="1:41" ht="15.75" customHeight="1">
      <c r="A998" s="80"/>
      <c r="B998" s="80"/>
      <c r="C998" s="80"/>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spans="1:41" ht="15.75" customHeight="1">
      <c r="A999" s="80"/>
      <c r="B999" s="80"/>
      <c r="C999" s="80"/>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spans="1:41" ht="15.75" customHeight="1">
      <c r="A1000" s="80"/>
      <c r="B1000" s="80"/>
      <c r="C1000" s="80"/>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94">
    <mergeCell ref="L47:M47"/>
    <mergeCell ref="L48:M48"/>
    <mergeCell ref="L49:M49"/>
    <mergeCell ref="L50:M50"/>
    <mergeCell ref="A46:C46"/>
    <mergeCell ref="A47:C47"/>
    <mergeCell ref="D47:F47"/>
    <mergeCell ref="G47:J47"/>
    <mergeCell ref="A48:C48"/>
    <mergeCell ref="D48:F48"/>
    <mergeCell ref="G48:J48"/>
    <mergeCell ref="A43:C43"/>
    <mergeCell ref="D43:J43"/>
    <mergeCell ref="A44:M44"/>
    <mergeCell ref="A45:M45"/>
    <mergeCell ref="D46:F46"/>
    <mergeCell ref="G46:J46"/>
    <mergeCell ref="L46:M46"/>
    <mergeCell ref="A28:C29"/>
    <mergeCell ref="D28:F28"/>
    <mergeCell ref="G28:K28"/>
    <mergeCell ref="L28:M28"/>
    <mergeCell ref="D29:F29"/>
    <mergeCell ref="G29:K29"/>
    <mergeCell ref="L29:M29"/>
    <mergeCell ref="A24:M24"/>
    <mergeCell ref="A25:M25"/>
    <mergeCell ref="A26:C26"/>
    <mergeCell ref="D26:M26"/>
    <mergeCell ref="A27:C27"/>
    <mergeCell ref="D27:J27"/>
    <mergeCell ref="L27:M27"/>
    <mergeCell ref="A55:C55"/>
    <mergeCell ref="D55:J55"/>
    <mergeCell ref="K55:M55"/>
    <mergeCell ref="A49:C49"/>
    <mergeCell ref="D49:F49"/>
    <mergeCell ref="G49:J49"/>
    <mergeCell ref="A50:C50"/>
    <mergeCell ref="D50:F50"/>
    <mergeCell ref="G50:J50"/>
    <mergeCell ref="A51:C54"/>
    <mergeCell ref="A31:M31"/>
    <mergeCell ref="A32:F32"/>
    <mergeCell ref="G32:M33"/>
    <mergeCell ref="D51:J54"/>
    <mergeCell ref="K51:K54"/>
    <mergeCell ref="L51:M54"/>
    <mergeCell ref="L41:M41"/>
    <mergeCell ref="L42:M42"/>
    <mergeCell ref="L43:M43"/>
    <mergeCell ref="A39:M39"/>
    <mergeCell ref="A40:M40"/>
    <mergeCell ref="A41:C41"/>
    <mergeCell ref="D41:F41"/>
    <mergeCell ref="G41:J41"/>
    <mergeCell ref="A42:C42"/>
    <mergeCell ref="D42:J42"/>
    <mergeCell ref="D15:M15"/>
    <mergeCell ref="A12:C12"/>
    <mergeCell ref="D12:M12"/>
    <mergeCell ref="A13:C13"/>
    <mergeCell ref="D13:J13"/>
    <mergeCell ref="A14:C14"/>
    <mergeCell ref="D14:F14"/>
    <mergeCell ref="A15:C16"/>
    <mergeCell ref="A1:M3"/>
    <mergeCell ref="A4:M4"/>
    <mergeCell ref="A5:M5"/>
    <mergeCell ref="A6:M6"/>
    <mergeCell ref="A7:C7"/>
    <mergeCell ref="D7:M7"/>
    <mergeCell ref="P18:Q19"/>
    <mergeCell ref="D20:H22"/>
    <mergeCell ref="A23:M23"/>
    <mergeCell ref="D8:J8"/>
    <mergeCell ref="L8:M8"/>
    <mergeCell ref="A8:C8"/>
    <mergeCell ref="A9:M9"/>
    <mergeCell ref="A10:M10"/>
    <mergeCell ref="O10:V10"/>
    <mergeCell ref="A11:C11"/>
    <mergeCell ref="D11:M11"/>
    <mergeCell ref="O11:O12"/>
    <mergeCell ref="Q11:U11"/>
    <mergeCell ref="L13:M13"/>
    <mergeCell ref="L14:M14"/>
    <mergeCell ref="G14:J14"/>
    <mergeCell ref="L16:M16"/>
    <mergeCell ref="D17:M17"/>
    <mergeCell ref="D16:F16"/>
    <mergeCell ref="G16:J16"/>
    <mergeCell ref="A17:C22"/>
    <mergeCell ref="I18:M22"/>
  </mergeCells>
  <dataValidations count="6">
    <dataValidation type="list" allowBlank="1" showInputMessage="1" showErrorMessage="1" prompt=" - " sqref="D8" xr:uid="{00000000-0002-0000-0200-000000000000}">
      <formula1>$A$133:$A$135</formula1>
    </dataValidation>
    <dataValidation type="list" allowBlank="1" showInputMessage="1" showErrorMessage="1" prompt=" - " sqref="L8" xr:uid="{00000000-0002-0000-0200-000001000000}">
      <formula1>$B$115:$B$127</formula1>
    </dataValidation>
    <dataValidation type="list" allowBlank="1" showInputMessage="1" showErrorMessage="1" prompt=" - " sqref="D13" xr:uid="{00000000-0002-0000-0200-000002000000}">
      <formula1>$A$119:$A$126</formula1>
    </dataValidation>
    <dataValidation type="list" allowBlank="1" showInputMessage="1" showErrorMessage="1" prompt=" - " sqref="D7" xr:uid="{00000000-0002-0000-0200-000003000000}">
      <formula1>$A$143:$A$147</formula1>
    </dataValidation>
    <dataValidation type="list" allowBlank="1" showInputMessage="1" showErrorMessage="1" prompt=" - " sqref="D12" xr:uid="{00000000-0002-0000-0200-000004000000}">
      <formula1>$A$108:$A$113</formula1>
    </dataValidation>
    <dataValidation type="list" allowBlank="1" showInputMessage="1" showErrorMessage="1" prompt=" - " sqref="D47:D50" xr:uid="{00000000-0002-0000-0200-000005000000}">
      <formula1>$A$68:$A$71</formula1>
    </dataValidation>
  </dataValidations>
  <hyperlinks>
    <hyperlink ref="A40" r:id="rId1" xr:uid="{00000000-0004-0000-0200-000000000000}"/>
  </hyperlinks>
  <pageMargins left="0.7" right="0.7" top="0.75" bottom="0.75" header="0" footer="0"/>
  <pageSetup orientation="landscape"/>
  <headerFooter>
    <oddFooter>&amp;LV5-20-05-2022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00"/>
  </sheetPr>
  <dimension ref="A1:Z1000"/>
  <sheetViews>
    <sheetView workbookViewId="0"/>
  </sheetViews>
  <sheetFormatPr baseColWidth="10" defaultColWidth="12.5703125" defaultRowHeight="15" customHeight="1"/>
  <cols>
    <col min="1" max="1" width="14.140625" customWidth="1"/>
    <col min="3" max="3" width="12.85546875" customWidth="1"/>
    <col min="4" max="5" width="10.4257812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21.28515625" customWidth="1"/>
    <col min="15" max="16" width="10.7109375" hidden="1" customWidth="1"/>
    <col min="18" max="18" width="14.85546875" customWidth="1"/>
    <col min="19" max="19" width="14.5703125" customWidth="1"/>
    <col min="20" max="21" width="11.42578125" customWidth="1"/>
    <col min="22" max="22" width="13"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768" t="s">
        <v>209</v>
      </c>
      <c r="M8" s="767"/>
      <c r="N8" s="2"/>
      <c r="O8" s="2"/>
      <c r="P8" s="2"/>
      <c r="Q8" s="2"/>
      <c r="R8" s="2"/>
      <c r="S8" s="2"/>
      <c r="T8" s="2"/>
      <c r="U8" s="2"/>
      <c r="V8" s="2"/>
      <c r="W8" s="2"/>
      <c r="X8" s="2"/>
      <c r="Y8" s="2"/>
      <c r="Z8" s="2"/>
    </row>
    <row r="9" spans="1:26"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54" customHeight="1">
      <c r="A11" s="783" t="s">
        <v>10</v>
      </c>
      <c r="B11" s="784"/>
      <c r="C11" s="785"/>
      <c r="D11" s="1276" t="s">
        <v>603</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row>
    <row r="12" spans="1:26" ht="36.75" customHeight="1">
      <c r="A12" s="803" t="s">
        <v>16</v>
      </c>
      <c r="B12" s="777"/>
      <c r="C12" s="797"/>
      <c r="D12" s="804" t="s">
        <v>17</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row>
    <row r="13" spans="1:26" ht="38.25" customHeight="1">
      <c r="A13" s="803" t="s">
        <v>24</v>
      </c>
      <c r="B13" s="777"/>
      <c r="C13" s="797"/>
      <c r="D13" s="805" t="s">
        <v>21</v>
      </c>
      <c r="E13" s="777"/>
      <c r="F13" s="777"/>
      <c r="G13" s="777"/>
      <c r="H13" s="777"/>
      <c r="I13" s="777"/>
      <c r="J13" s="797"/>
      <c r="K13" s="36" t="s">
        <v>25</v>
      </c>
      <c r="L13" s="806" t="s">
        <v>604</v>
      </c>
      <c r="M13" s="778"/>
      <c r="N13" s="157"/>
      <c r="O13" s="4"/>
      <c r="P13" s="4"/>
      <c r="Q13" s="4"/>
      <c r="R13" s="143" t="s">
        <v>27</v>
      </c>
      <c r="S13" s="13"/>
      <c r="T13" s="14" t="s">
        <v>28</v>
      </c>
      <c r="U13" s="15"/>
      <c r="V13" s="16"/>
      <c r="W13" s="16"/>
      <c r="X13" s="16"/>
      <c r="Y13" s="143" t="s">
        <v>29</v>
      </c>
      <c r="Z13" s="4"/>
    </row>
    <row r="14" spans="1:26" ht="34.5" customHeight="1">
      <c r="A14" s="803" t="s">
        <v>30</v>
      </c>
      <c r="B14" s="777"/>
      <c r="C14" s="797"/>
      <c r="D14" s="812" t="s">
        <v>108</v>
      </c>
      <c r="E14" s="777"/>
      <c r="F14" s="797"/>
      <c r="G14" s="874" t="s">
        <v>109</v>
      </c>
      <c r="H14" s="777"/>
      <c r="I14" s="777"/>
      <c r="J14" s="797"/>
      <c r="K14" s="144" t="s">
        <v>110</v>
      </c>
      <c r="L14" s="873" t="s">
        <v>111</v>
      </c>
      <c r="M14" s="778"/>
      <c r="N14" s="4"/>
      <c r="O14" s="4"/>
      <c r="P14" s="4"/>
      <c r="Q14" s="4"/>
      <c r="R14" s="145" t="s">
        <v>32</v>
      </c>
      <c r="S14" s="16"/>
      <c r="T14" s="18"/>
      <c r="U14" s="19" t="s">
        <v>28</v>
      </c>
      <c r="V14" s="16"/>
      <c r="W14" s="16"/>
      <c r="X14" s="16"/>
      <c r="Y14" s="145" t="s">
        <v>29</v>
      </c>
      <c r="Z14" s="4"/>
    </row>
    <row r="15" spans="1:26" ht="24.75" customHeight="1">
      <c r="A15" s="959" t="s">
        <v>33</v>
      </c>
      <c r="B15" s="809"/>
      <c r="C15" s="810"/>
      <c r="D15" s="828" t="s">
        <v>112</v>
      </c>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row>
    <row r="16" spans="1:26" ht="36.75" customHeight="1">
      <c r="A16" s="773"/>
      <c r="B16" s="774"/>
      <c r="C16" s="811"/>
      <c r="D16" s="950" t="s">
        <v>35</v>
      </c>
      <c r="E16" s="777"/>
      <c r="F16" s="797"/>
      <c r="G16" s="871" t="s">
        <v>36</v>
      </c>
      <c r="H16" s="777"/>
      <c r="I16" s="777"/>
      <c r="J16" s="797"/>
      <c r="K16" s="64" t="s">
        <v>37</v>
      </c>
      <c r="L16" s="967" t="s">
        <v>38</v>
      </c>
      <c r="M16" s="778"/>
      <c r="N16" s="4"/>
      <c r="O16" s="4"/>
      <c r="P16" s="4"/>
      <c r="Q16" s="4"/>
      <c r="R16" s="145" t="s">
        <v>39</v>
      </c>
      <c r="S16" s="16"/>
      <c r="T16" s="16"/>
      <c r="U16" s="16"/>
      <c r="V16" s="19" t="s">
        <v>28</v>
      </c>
      <c r="W16" s="19" t="s">
        <v>28</v>
      </c>
      <c r="X16" s="19" t="s">
        <v>28</v>
      </c>
      <c r="Y16" s="145" t="s">
        <v>39</v>
      </c>
      <c r="Z16" s="4"/>
    </row>
    <row r="17" spans="1:26" ht="39.75" customHeight="1">
      <c r="A17" s="959" t="s">
        <v>40</v>
      </c>
      <c r="B17" s="809"/>
      <c r="C17" s="810"/>
      <c r="D17" s="951" t="s">
        <v>605</v>
      </c>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row>
    <row r="18" spans="1:26" ht="20.25" customHeight="1">
      <c r="A18" s="772"/>
      <c r="B18" s="770"/>
      <c r="C18" s="814"/>
      <c r="D18" s="147" t="s">
        <v>114</v>
      </c>
      <c r="E18" s="148">
        <v>2019</v>
      </c>
      <c r="F18" s="148">
        <v>2020</v>
      </c>
      <c r="G18" s="320">
        <v>2021</v>
      </c>
      <c r="H18" s="456"/>
      <c r="I18" s="1281" t="s">
        <v>606</v>
      </c>
      <c r="J18" s="809"/>
      <c r="K18" s="809"/>
      <c r="L18" s="809"/>
      <c r="M18" s="820"/>
      <c r="N18" s="1275"/>
      <c r="O18" s="4"/>
      <c r="P18" s="4"/>
      <c r="Q18" s="981"/>
      <c r="R18" s="2"/>
      <c r="S18" s="2"/>
      <c r="T18" s="2"/>
      <c r="U18" s="2"/>
      <c r="V18" s="2"/>
      <c r="W18" s="2"/>
      <c r="X18" s="2"/>
      <c r="Y18" s="2"/>
      <c r="Z18" s="4"/>
    </row>
    <row r="19" spans="1:26" ht="20.25" customHeight="1">
      <c r="A19" s="772"/>
      <c r="B19" s="770"/>
      <c r="C19" s="814"/>
      <c r="D19" s="149" t="s">
        <v>45</v>
      </c>
      <c r="E19" s="150"/>
      <c r="F19" s="150"/>
      <c r="G19" s="335">
        <v>0.7</v>
      </c>
      <c r="H19" s="446"/>
      <c r="I19" s="770"/>
      <c r="J19" s="770"/>
      <c r="K19" s="770"/>
      <c r="L19" s="770"/>
      <c r="M19" s="771"/>
      <c r="N19" s="772"/>
      <c r="O19" s="2"/>
      <c r="P19" s="2"/>
      <c r="Q19" s="770"/>
      <c r="R19" s="2"/>
      <c r="S19" s="2"/>
      <c r="T19" s="2"/>
      <c r="U19" s="2"/>
      <c r="V19" s="2"/>
      <c r="W19" s="2"/>
      <c r="X19" s="2"/>
      <c r="Y19" s="38"/>
      <c r="Z19" s="2"/>
    </row>
    <row r="20" spans="1:26" ht="18.75" customHeight="1">
      <c r="A20" s="772"/>
      <c r="B20" s="770"/>
      <c r="C20" s="814"/>
      <c r="D20" s="147" t="s">
        <v>114</v>
      </c>
      <c r="E20" s="148">
        <v>2023</v>
      </c>
      <c r="F20" s="148">
        <v>2024</v>
      </c>
      <c r="G20" s="320">
        <v>2025</v>
      </c>
      <c r="H20" s="148">
        <v>2026</v>
      </c>
      <c r="I20" s="770"/>
      <c r="J20" s="770"/>
      <c r="K20" s="770"/>
      <c r="L20" s="770"/>
      <c r="M20" s="771"/>
      <c r="N20" s="772"/>
      <c r="O20" s="2"/>
      <c r="P20" s="2"/>
      <c r="Q20" s="770"/>
      <c r="R20" s="2"/>
      <c r="S20" s="2"/>
      <c r="T20" s="2"/>
      <c r="U20" s="2"/>
      <c r="V20" s="2"/>
      <c r="W20" s="2"/>
      <c r="X20" s="2"/>
      <c r="Y20" s="2"/>
      <c r="Z20" s="2"/>
    </row>
    <row r="21" spans="1:26" ht="12.75" customHeight="1">
      <c r="A21" s="772"/>
      <c r="B21" s="770"/>
      <c r="C21" s="814"/>
      <c r="D21" s="149" t="s">
        <v>45</v>
      </c>
      <c r="E21" s="150"/>
      <c r="F21" s="150"/>
      <c r="G21" s="335">
        <v>0.7</v>
      </c>
      <c r="H21" s="446"/>
      <c r="I21" s="770"/>
      <c r="J21" s="770"/>
      <c r="K21" s="770"/>
      <c r="L21" s="770"/>
      <c r="M21" s="771"/>
      <c r="N21" s="772"/>
      <c r="O21" s="2"/>
      <c r="P21" s="2"/>
      <c r="Q21" s="770"/>
      <c r="R21" s="2"/>
      <c r="S21" s="2"/>
      <c r="T21" s="2"/>
      <c r="U21" s="2"/>
      <c r="V21" s="2"/>
      <c r="W21" s="2"/>
      <c r="X21" s="2"/>
      <c r="Y21" s="2"/>
      <c r="Z21" s="2"/>
    </row>
    <row r="22" spans="1:26" ht="13.5" customHeight="1">
      <c r="A22" s="815"/>
      <c r="B22" s="816"/>
      <c r="C22" s="817"/>
      <c r="D22" s="457"/>
      <c r="E22" s="458"/>
      <c r="F22" s="458"/>
      <c r="G22" s="458"/>
      <c r="H22" s="458"/>
      <c r="I22" s="458"/>
      <c r="J22" s="458"/>
      <c r="K22" s="458"/>
      <c r="L22" s="458"/>
      <c r="M22" s="459"/>
      <c r="N22" s="772"/>
      <c r="O22" s="2"/>
      <c r="P22" s="2"/>
      <c r="Q22" s="770"/>
      <c r="R22" s="2"/>
      <c r="S22" s="2"/>
      <c r="T22" s="2"/>
      <c r="U22" s="2"/>
      <c r="V22" s="2"/>
      <c r="W22" s="2"/>
      <c r="X22" s="2"/>
      <c r="Y22" s="2"/>
      <c r="Z22" s="2"/>
    </row>
    <row r="23" spans="1:26"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80" t="s">
        <v>46</v>
      </c>
      <c r="B24" s="781"/>
      <c r="C24" s="781"/>
      <c r="D24" s="781"/>
      <c r="E24" s="781"/>
      <c r="F24" s="781"/>
      <c r="G24" s="781"/>
      <c r="H24" s="781"/>
      <c r="I24" s="781"/>
      <c r="J24" s="781"/>
      <c r="K24" s="781"/>
      <c r="L24" s="781"/>
      <c r="M24" s="782"/>
      <c r="N24" s="2"/>
      <c r="O24" s="2"/>
      <c r="P24" s="2"/>
      <c r="Q24" s="2"/>
      <c r="R24" s="2"/>
      <c r="S24" s="2"/>
      <c r="T24" s="981"/>
      <c r="U24" s="770"/>
      <c r="V24" s="2"/>
      <c r="W24" s="2"/>
      <c r="X24" s="2"/>
      <c r="Y24" s="2"/>
      <c r="Z24" s="2"/>
    </row>
    <row r="25" spans="1:26" ht="48" customHeight="1">
      <c r="A25" s="1282" t="s">
        <v>607</v>
      </c>
      <c r="B25" s="777"/>
      <c r="C25" s="777"/>
      <c r="D25" s="777"/>
      <c r="E25" s="777"/>
      <c r="F25" s="777"/>
      <c r="G25" s="777"/>
      <c r="H25" s="777"/>
      <c r="I25" s="777"/>
      <c r="J25" s="777"/>
      <c r="K25" s="777"/>
      <c r="L25" s="777"/>
      <c r="M25" s="797"/>
      <c r="N25" s="1277"/>
      <c r="O25" s="2"/>
      <c r="P25" s="2"/>
      <c r="Q25" s="2"/>
      <c r="R25" s="2"/>
      <c r="S25" s="2"/>
      <c r="T25" s="2"/>
      <c r="U25" s="2"/>
      <c r="V25" s="2"/>
      <c r="W25" s="2"/>
      <c r="X25" s="2"/>
      <c r="Y25" s="2"/>
      <c r="Z25" s="2"/>
    </row>
    <row r="26" spans="1:26" ht="95.25" customHeight="1">
      <c r="A26" s="803" t="s">
        <v>48</v>
      </c>
      <c r="B26" s="777"/>
      <c r="C26" s="797"/>
      <c r="D26" s="889" t="s">
        <v>608</v>
      </c>
      <c r="E26" s="777"/>
      <c r="F26" s="777"/>
      <c r="G26" s="777"/>
      <c r="H26" s="777"/>
      <c r="I26" s="777"/>
      <c r="J26" s="777"/>
      <c r="K26" s="777"/>
      <c r="L26" s="777"/>
      <c r="M26" s="778"/>
      <c r="N26" s="770"/>
      <c r="O26" s="2"/>
      <c r="P26" s="2"/>
      <c r="Q26" s="2"/>
      <c r="R26" s="2"/>
      <c r="S26" s="162"/>
      <c r="T26" s="2"/>
      <c r="U26" s="2"/>
      <c r="V26" s="2"/>
      <c r="W26" s="4"/>
      <c r="X26" s="4"/>
      <c r="Y26" s="2"/>
      <c r="Z26" s="2"/>
    </row>
    <row r="27" spans="1:26" ht="48" customHeight="1">
      <c r="A27" s="803" t="s">
        <v>50</v>
      </c>
      <c r="B27" s="777"/>
      <c r="C27" s="797"/>
      <c r="D27" s="824" t="s">
        <v>236</v>
      </c>
      <c r="E27" s="809"/>
      <c r="F27" s="809"/>
      <c r="G27" s="809"/>
      <c r="H27" s="809"/>
      <c r="I27" s="809"/>
      <c r="J27" s="810"/>
      <c r="K27" s="32" t="s">
        <v>52</v>
      </c>
      <c r="L27" s="824" t="s">
        <v>236</v>
      </c>
      <c r="M27" s="820"/>
      <c r="N27" s="157"/>
      <c r="O27" s="4"/>
      <c r="P27" s="4"/>
      <c r="Q27" s="4"/>
      <c r="R27" s="4"/>
      <c r="S27" s="162"/>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162"/>
      <c r="T28" s="4"/>
      <c r="U28" s="4"/>
      <c r="V28" s="4"/>
      <c r="W28" s="4"/>
      <c r="X28" s="4"/>
      <c r="Y28" s="4"/>
      <c r="Z28" s="4"/>
    </row>
    <row r="29" spans="1:26" ht="33.75" customHeight="1">
      <c r="A29" s="815"/>
      <c r="B29" s="816"/>
      <c r="C29" s="817"/>
      <c r="D29" s="1219" t="s">
        <v>609</v>
      </c>
      <c r="E29" s="777"/>
      <c r="F29" s="797"/>
      <c r="G29" s="1018" t="s">
        <v>610</v>
      </c>
      <c r="H29" s="777"/>
      <c r="I29" s="777"/>
      <c r="J29" s="777"/>
      <c r="K29" s="797"/>
      <c r="L29" s="960" t="s">
        <v>344</v>
      </c>
      <c r="M29" s="797"/>
      <c r="N29" s="2"/>
      <c r="O29" s="2"/>
      <c r="P29" s="2"/>
      <c r="Q29" s="2"/>
      <c r="R29" s="2"/>
      <c r="S29" s="162"/>
      <c r="T29" s="2"/>
      <c r="U29" s="2"/>
      <c r="V29" s="2"/>
      <c r="W29" s="4"/>
      <c r="X29" s="4"/>
      <c r="Y29" s="2"/>
      <c r="Z29" s="2"/>
    </row>
    <row r="30" spans="1:26" ht="15" customHeight="1">
      <c r="A30" s="1"/>
      <c r="B30" s="4"/>
      <c r="C30" s="4"/>
      <c r="D30" s="4"/>
      <c r="E30" s="4"/>
      <c r="F30" s="4"/>
      <c r="G30" s="4"/>
      <c r="H30" s="4"/>
      <c r="I30" s="4"/>
      <c r="J30" s="4"/>
      <c r="K30" s="4"/>
      <c r="L30" s="4"/>
      <c r="M30" s="33"/>
      <c r="N30" s="2"/>
      <c r="O30" s="2"/>
      <c r="P30" s="2"/>
      <c r="Q30" s="2"/>
      <c r="R30" s="2"/>
      <c r="S30" s="162"/>
      <c r="T30" s="2"/>
      <c r="U30" s="2"/>
      <c r="V30" s="2"/>
      <c r="W30" s="4"/>
      <c r="X30" s="4"/>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162"/>
      <c r="T31" s="2"/>
      <c r="U31" s="2"/>
      <c r="V31" s="2"/>
      <c r="W31" s="4"/>
      <c r="X31" s="4"/>
      <c r="Y31" s="4"/>
      <c r="Z31" s="4"/>
    </row>
    <row r="32" spans="1:26"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72.75" customHeight="1">
      <c r="A33" s="68" t="s">
        <v>121</v>
      </c>
      <c r="B33" s="151" t="s">
        <v>122</v>
      </c>
      <c r="C33" s="70" t="s">
        <v>611</v>
      </c>
      <c r="D33" s="70" t="s">
        <v>612</v>
      </c>
      <c r="E33" s="70" t="s">
        <v>597</v>
      </c>
      <c r="F33" s="71" t="s">
        <v>68</v>
      </c>
      <c r="G33" s="827"/>
      <c r="H33" s="774"/>
      <c r="I33" s="774"/>
      <c r="J33" s="774"/>
      <c r="K33" s="774"/>
      <c r="L33" s="774"/>
      <c r="M33" s="775"/>
      <c r="N33" s="38"/>
      <c r="O33" s="38"/>
      <c r="P33" s="38"/>
      <c r="Q33" s="38"/>
      <c r="R33" s="38"/>
      <c r="S33" s="1005"/>
      <c r="T33" s="770"/>
      <c r="U33" s="770"/>
      <c r="V33" s="770"/>
      <c r="W33" s="770"/>
      <c r="X33" s="770"/>
      <c r="Y33" s="38"/>
      <c r="Z33" s="38"/>
    </row>
    <row r="34" spans="1:26" ht="75.75" customHeight="1">
      <c r="A34" s="165" t="s">
        <v>613</v>
      </c>
      <c r="B34" s="72">
        <v>0.85</v>
      </c>
      <c r="C34" s="155"/>
      <c r="D34" s="49"/>
      <c r="E34" s="49"/>
      <c r="F34" s="75">
        <f t="shared" ref="F34:F35" si="0">C34</f>
        <v>0</v>
      </c>
      <c r="G34" s="1279"/>
      <c r="H34" s="770"/>
      <c r="I34" s="770"/>
      <c r="J34" s="770"/>
      <c r="K34" s="770"/>
      <c r="L34" s="770"/>
      <c r="M34" s="771"/>
      <c r="N34" s="2"/>
      <c r="O34" s="2"/>
      <c r="P34" s="2"/>
      <c r="Q34" s="2"/>
      <c r="R34" s="2"/>
      <c r="S34" s="195"/>
      <c r="T34" s="195"/>
      <c r="U34" s="195"/>
      <c r="V34" s="195"/>
      <c r="W34" s="195"/>
      <c r="X34" s="195"/>
      <c r="Y34" s="2"/>
      <c r="Z34" s="2"/>
    </row>
    <row r="35" spans="1:26" ht="96" customHeight="1">
      <c r="A35" s="45" t="s">
        <v>73</v>
      </c>
      <c r="B35" s="72">
        <f>AVERAGE(B34)</f>
        <v>0.85</v>
      </c>
      <c r="C35" s="49"/>
      <c r="D35" s="49"/>
      <c r="E35" s="49"/>
      <c r="F35" s="75">
        <f t="shared" si="0"/>
        <v>0</v>
      </c>
      <c r="G35" s="770"/>
      <c r="H35" s="770"/>
      <c r="I35" s="770"/>
      <c r="J35" s="770"/>
      <c r="K35" s="770"/>
      <c r="L35" s="770"/>
      <c r="M35" s="771"/>
      <c r="N35" s="2"/>
      <c r="O35" s="2"/>
      <c r="P35" s="2"/>
      <c r="Q35" s="2"/>
      <c r="R35" s="2"/>
      <c r="S35" s="2"/>
      <c r="T35" s="2"/>
      <c r="U35" s="2"/>
      <c r="V35" s="2"/>
      <c r="W35" s="2"/>
      <c r="X35" s="2"/>
      <c r="Y35" s="2"/>
      <c r="Z35" s="2"/>
    </row>
    <row r="36" spans="1:26" ht="9" customHeight="1">
      <c r="A36" s="51"/>
      <c r="B36" s="2"/>
      <c r="C36" s="2"/>
      <c r="D36" s="2"/>
      <c r="E36" s="2"/>
      <c r="F36" s="2"/>
      <c r="G36" s="774"/>
      <c r="H36" s="774"/>
      <c r="I36" s="774"/>
      <c r="J36" s="774"/>
      <c r="K36" s="774"/>
      <c r="L36" s="774"/>
      <c r="M36" s="775"/>
      <c r="N36" s="2"/>
      <c r="O36" s="2"/>
      <c r="P36" s="2"/>
      <c r="Q36" s="2"/>
      <c r="R36" s="2"/>
      <c r="S36" s="2"/>
      <c r="T36" s="2"/>
      <c r="U36" s="2"/>
      <c r="V36" s="2"/>
      <c r="W36" s="2"/>
      <c r="X36" s="2"/>
      <c r="Y36" s="2"/>
      <c r="Z36" s="2"/>
    </row>
    <row r="37" spans="1:26" ht="36" customHeight="1">
      <c r="A37" s="803" t="s">
        <v>74</v>
      </c>
      <c r="B37" s="777"/>
      <c r="C37" s="777"/>
      <c r="D37" s="777"/>
      <c r="E37" s="777"/>
      <c r="F37" s="777"/>
      <c r="G37" s="777"/>
      <c r="H37" s="777"/>
      <c r="I37" s="777"/>
      <c r="J37" s="777"/>
      <c r="K37" s="777"/>
      <c r="L37" s="777"/>
      <c r="M37" s="778"/>
      <c r="N37" s="2"/>
      <c r="O37" s="2"/>
      <c r="P37" s="2"/>
      <c r="Q37" s="2"/>
      <c r="R37" s="2"/>
      <c r="S37" s="2"/>
      <c r="T37" s="2"/>
      <c r="U37" s="2"/>
      <c r="V37" s="2"/>
      <c r="W37" s="2"/>
      <c r="X37" s="2"/>
      <c r="Y37" s="2"/>
      <c r="Z37" s="2"/>
    </row>
    <row r="38" spans="1:26" ht="112.5" customHeight="1">
      <c r="A38" s="856" t="s">
        <v>614</v>
      </c>
      <c r="B38" s="809"/>
      <c r="C38" s="809"/>
      <c r="D38" s="809"/>
      <c r="E38" s="809"/>
      <c r="F38" s="809"/>
      <c r="G38" s="809"/>
      <c r="H38" s="809"/>
      <c r="I38" s="809"/>
      <c r="J38" s="809"/>
      <c r="K38" s="809"/>
      <c r="L38" s="809"/>
      <c r="M38" s="820"/>
      <c r="N38" s="2"/>
      <c r="O38" s="2"/>
      <c r="P38" s="2"/>
      <c r="Q38" s="2"/>
      <c r="R38" s="2"/>
      <c r="S38" s="2"/>
      <c r="T38" s="2"/>
      <c r="U38" s="2"/>
      <c r="V38" s="2"/>
      <c r="W38" s="2"/>
      <c r="X38" s="2"/>
      <c r="Y38" s="2"/>
      <c r="Z38" s="2"/>
    </row>
    <row r="39" spans="1:26" ht="31.5" customHeight="1">
      <c r="A39" s="864" t="s">
        <v>76</v>
      </c>
      <c r="B39" s="809"/>
      <c r="C39" s="810"/>
      <c r="D39" s="890" t="s">
        <v>77</v>
      </c>
      <c r="E39" s="809"/>
      <c r="F39" s="810"/>
      <c r="G39" s="853" t="s">
        <v>78</v>
      </c>
      <c r="H39" s="809"/>
      <c r="I39" s="809"/>
      <c r="J39" s="810"/>
      <c r="K39" s="857" t="s">
        <v>79</v>
      </c>
      <c r="L39" s="891"/>
      <c r="M39" s="820"/>
      <c r="N39" s="53"/>
      <c r="O39" s="54"/>
      <c r="P39" s="54"/>
      <c r="Q39" s="54"/>
      <c r="R39" s="54"/>
      <c r="S39" s="54"/>
      <c r="T39" s="54"/>
      <c r="U39" s="54"/>
      <c r="V39" s="54"/>
      <c r="W39" s="54"/>
      <c r="X39" s="54"/>
      <c r="Y39" s="54"/>
      <c r="Z39" s="54"/>
    </row>
    <row r="40" spans="1:26" ht="31.5" customHeight="1">
      <c r="A40" s="773"/>
      <c r="B40" s="774"/>
      <c r="C40" s="811"/>
      <c r="D40" s="836"/>
      <c r="E40" s="774"/>
      <c r="F40" s="811"/>
      <c r="G40" s="836"/>
      <c r="H40" s="774"/>
      <c r="I40" s="774"/>
      <c r="J40" s="811"/>
      <c r="K40" s="858"/>
      <c r="L40" s="836"/>
      <c r="M40" s="775"/>
      <c r="N40" s="53"/>
      <c r="O40" s="54"/>
      <c r="P40" s="54"/>
      <c r="Q40" s="54"/>
      <c r="R40" s="54"/>
      <c r="S40" s="54"/>
      <c r="T40" s="54"/>
      <c r="U40" s="54"/>
      <c r="V40" s="54"/>
      <c r="W40" s="54"/>
      <c r="X40" s="54"/>
      <c r="Y40" s="54"/>
      <c r="Z40" s="54"/>
    </row>
    <row r="41" spans="1:26" ht="57" customHeight="1">
      <c r="A41" s="892" t="s">
        <v>81</v>
      </c>
      <c r="B41" s="777"/>
      <c r="C41" s="802"/>
      <c r="D41" s="805" t="s">
        <v>599</v>
      </c>
      <c r="E41" s="777"/>
      <c r="F41" s="777"/>
      <c r="G41" s="777"/>
      <c r="H41" s="777"/>
      <c r="I41" s="777"/>
      <c r="J41" s="797"/>
      <c r="K41" s="326" t="s">
        <v>83</v>
      </c>
      <c r="L41" s="805" t="s">
        <v>600</v>
      </c>
      <c r="M41" s="778"/>
      <c r="N41" s="53"/>
      <c r="O41" s="54"/>
      <c r="P41" s="54"/>
      <c r="Q41" s="54"/>
      <c r="R41" s="54"/>
      <c r="S41" s="54"/>
      <c r="T41" s="54"/>
      <c r="U41" s="54"/>
      <c r="V41" s="54"/>
      <c r="W41" s="54"/>
      <c r="X41" s="54"/>
      <c r="Y41" s="54"/>
      <c r="Z41" s="54"/>
    </row>
    <row r="42" spans="1:26" ht="57.75" customHeight="1">
      <c r="A42" s="876" t="s">
        <v>85</v>
      </c>
      <c r="B42" s="766"/>
      <c r="C42" s="877"/>
      <c r="D42" s="768" t="s">
        <v>615</v>
      </c>
      <c r="E42" s="766"/>
      <c r="F42" s="766"/>
      <c r="G42" s="766"/>
      <c r="H42" s="766"/>
      <c r="I42" s="766"/>
      <c r="J42" s="789"/>
      <c r="K42" s="327" t="s">
        <v>86</v>
      </c>
      <c r="L42" s="1167">
        <v>45919</v>
      </c>
      <c r="M42" s="767"/>
      <c r="N42" s="4"/>
      <c r="O42" s="4"/>
      <c r="P42" s="4"/>
      <c r="Q42" s="4"/>
      <c r="R42" s="4"/>
      <c r="S42" s="4"/>
      <c r="T42" s="4"/>
      <c r="U42" s="4"/>
      <c r="V42" s="4"/>
      <c r="W42" s="4"/>
      <c r="X42" s="4"/>
      <c r="Y42" s="4"/>
      <c r="Z42" s="4"/>
    </row>
    <row r="43" spans="1:26" ht="35.25" customHeight="1">
      <c r="A43" s="863" t="s">
        <v>88</v>
      </c>
      <c r="B43" s="777"/>
      <c r="C43" s="777"/>
      <c r="D43" s="777"/>
      <c r="E43" s="777"/>
      <c r="F43" s="777"/>
      <c r="G43" s="777"/>
      <c r="H43" s="777"/>
      <c r="I43" s="777"/>
      <c r="J43" s="777"/>
      <c r="K43" s="777"/>
      <c r="L43" s="777"/>
      <c r="M43" s="778"/>
      <c r="N43" s="4"/>
      <c r="O43" s="4"/>
      <c r="P43" s="4"/>
      <c r="Q43" s="4"/>
      <c r="R43" s="4"/>
      <c r="S43" s="4"/>
      <c r="T43" s="4"/>
      <c r="U43" s="4"/>
      <c r="V43" s="4"/>
      <c r="W43" s="4"/>
      <c r="X43" s="4"/>
      <c r="Y43" s="4"/>
      <c r="Z43" s="4"/>
    </row>
    <row r="44" spans="1:26" ht="30.75" customHeight="1">
      <c r="A44" s="860" t="s">
        <v>89</v>
      </c>
      <c r="B44" s="777"/>
      <c r="C44" s="797"/>
      <c r="D44" s="861" t="s">
        <v>90</v>
      </c>
      <c r="E44" s="777"/>
      <c r="F44" s="797"/>
      <c r="G44" s="861" t="s">
        <v>91</v>
      </c>
      <c r="H44" s="777"/>
      <c r="I44" s="777"/>
      <c r="J44" s="797"/>
      <c r="K44" s="57" t="s">
        <v>192</v>
      </c>
      <c r="L44" s="861" t="s">
        <v>91</v>
      </c>
      <c r="M44" s="778"/>
      <c r="N44" s="2"/>
      <c r="O44" s="2"/>
      <c r="P44" s="2"/>
      <c r="Q44" s="2"/>
      <c r="R44" s="2"/>
      <c r="S44" s="2"/>
      <c r="T44" s="2"/>
      <c r="U44" s="2"/>
      <c r="V44" s="2"/>
      <c r="W44" s="2"/>
      <c r="X44" s="2"/>
      <c r="Y44" s="2"/>
      <c r="Z44" s="2"/>
    </row>
    <row r="45" spans="1:26" ht="87.75" customHeight="1">
      <c r="A45" s="961" t="s">
        <v>93</v>
      </c>
      <c r="B45" s="777"/>
      <c r="C45" s="797"/>
      <c r="D45" s="829" t="s">
        <v>136</v>
      </c>
      <c r="E45" s="777"/>
      <c r="F45" s="797"/>
      <c r="G45" s="830" t="s">
        <v>616</v>
      </c>
      <c r="H45" s="777"/>
      <c r="I45" s="777"/>
      <c r="J45" s="797"/>
      <c r="K45" s="58"/>
      <c r="L45" s="828"/>
      <c r="M45" s="778"/>
      <c r="N45" s="2"/>
      <c r="O45" s="2"/>
      <c r="P45" s="2"/>
      <c r="Q45" s="2"/>
      <c r="R45" s="2"/>
      <c r="S45" s="2"/>
      <c r="T45" s="2"/>
      <c r="U45" s="2"/>
      <c r="V45" s="2"/>
      <c r="W45" s="2"/>
      <c r="X45" s="2"/>
      <c r="Y45" s="2"/>
      <c r="Z45" s="2"/>
    </row>
    <row r="46" spans="1:26" ht="48" customHeight="1">
      <c r="A46" s="961" t="s">
        <v>96</v>
      </c>
      <c r="B46" s="777"/>
      <c r="C46" s="797"/>
      <c r="D46" s="829" t="s">
        <v>136</v>
      </c>
      <c r="E46" s="777"/>
      <c r="F46" s="797"/>
      <c r="G46" s="830" t="s">
        <v>245</v>
      </c>
      <c r="H46" s="777"/>
      <c r="I46" s="777"/>
      <c r="J46" s="797"/>
      <c r="K46" s="59"/>
      <c r="L46" s="828"/>
      <c r="M46" s="778"/>
      <c r="N46" s="2"/>
      <c r="O46" s="2"/>
      <c r="P46" s="2"/>
      <c r="Q46" s="2"/>
      <c r="R46" s="2"/>
      <c r="S46" s="2"/>
      <c r="T46" s="2"/>
      <c r="U46" s="2"/>
      <c r="V46" s="2"/>
      <c r="W46" s="2"/>
      <c r="X46" s="2"/>
      <c r="Y46" s="2"/>
      <c r="Z46" s="2"/>
    </row>
    <row r="47" spans="1:26" ht="78" customHeight="1">
      <c r="A47" s="961" t="s">
        <v>98</v>
      </c>
      <c r="B47" s="777"/>
      <c r="C47" s="797"/>
      <c r="D47" s="829" t="s">
        <v>136</v>
      </c>
      <c r="E47" s="777"/>
      <c r="F47" s="797"/>
      <c r="G47" s="830" t="s">
        <v>245</v>
      </c>
      <c r="H47" s="777"/>
      <c r="I47" s="777"/>
      <c r="J47" s="797"/>
      <c r="K47" s="58"/>
      <c r="L47" s="828"/>
      <c r="M47" s="778"/>
      <c r="N47" s="2"/>
      <c r="O47" s="2"/>
      <c r="P47" s="2"/>
      <c r="Q47" s="2"/>
      <c r="R47" s="2"/>
      <c r="S47" s="2"/>
      <c r="T47" s="2"/>
      <c r="U47" s="2"/>
      <c r="V47" s="2"/>
      <c r="W47" s="2"/>
      <c r="X47" s="2"/>
      <c r="Y47" s="2"/>
      <c r="Z47" s="2"/>
    </row>
    <row r="48" spans="1:26" ht="49.5" customHeight="1">
      <c r="A48" s="961" t="s">
        <v>100</v>
      </c>
      <c r="B48" s="777"/>
      <c r="C48" s="797"/>
      <c r="D48" s="829" t="s">
        <v>136</v>
      </c>
      <c r="E48" s="777"/>
      <c r="F48" s="797"/>
      <c r="G48" s="830" t="s">
        <v>245</v>
      </c>
      <c r="H48" s="777"/>
      <c r="I48" s="777"/>
      <c r="J48" s="797"/>
      <c r="K48" s="58"/>
      <c r="L48" s="828"/>
      <c r="M48" s="778"/>
      <c r="N48" s="2"/>
      <c r="O48" s="2"/>
      <c r="P48" s="2"/>
      <c r="Q48" s="2"/>
      <c r="R48" s="2"/>
      <c r="S48" s="2"/>
      <c r="T48" s="2"/>
      <c r="U48" s="2"/>
      <c r="V48" s="2"/>
      <c r="W48" s="2"/>
      <c r="X48" s="2"/>
      <c r="Y48" s="2"/>
      <c r="Z48" s="2"/>
    </row>
    <row r="49" spans="1:26" ht="36" customHeight="1">
      <c r="A49" s="879" t="s">
        <v>103</v>
      </c>
      <c r="B49" s="809"/>
      <c r="C49" s="810"/>
      <c r="D49" s="883" t="s">
        <v>77</v>
      </c>
      <c r="E49" s="809"/>
      <c r="F49" s="809"/>
      <c r="G49" s="809"/>
      <c r="H49" s="809"/>
      <c r="I49" s="809"/>
      <c r="J49" s="810"/>
      <c r="K49" s="887"/>
      <c r="L49" s="888"/>
      <c r="M49" s="820"/>
      <c r="N49" s="2"/>
      <c r="O49" s="2"/>
      <c r="P49" s="2"/>
      <c r="Q49" s="2"/>
      <c r="R49" s="2"/>
      <c r="S49" s="2"/>
      <c r="T49" s="2"/>
      <c r="U49" s="2"/>
      <c r="V49" s="2"/>
      <c r="W49" s="2"/>
      <c r="X49" s="2"/>
      <c r="Y49" s="2"/>
      <c r="Z49" s="2"/>
    </row>
    <row r="50" spans="1:26" ht="15.75" customHeight="1">
      <c r="A50" s="821"/>
      <c r="B50" s="770"/>
      <c r="C50" s="814"/>
      <c r="D50" s="821"/>
      <c r="E50" s="770"/>
      <c r="F50" s="770"/>
      <c r="G50" s="770"/>
      <c r="H50" s="770"/>
      <c r="I50" s="770"/>
      <c r="J50" s="814"/>
      <c r="K50" s="839"/>
      <c r="L50" s="821"/>
      <c r="M50" s="771"/>
      <c r="N50" s="2"/>
      <c r="O50" s="2"/>
      <c r="P50" s="2"/>
      <c r="Q50" s="2"/>
      <c r="R50" s="2"/>
      <c r="S50" s="2"/>
      <c r="T50" s="2"/>
      <c r="U50" s="2"/>
      <c r="V50" s="2"/>
      <c r="W50" s="2"/>
      <c r="X50" s="2"/>
      <c r="Y50" s="2"/>
      <c r="Z50" s="2"/>
    </row>
    <row r="51" spans="1:26" ht="15.75" customHeight="1">
      <c r="A51" s="821"/>
      <c r="B51" s="770"/>
      <c r="C51" s="814"/>
      <c r="D51" s="821"/>
      <c r="E51" s="770"/>
      <c r="F51" s="770"/>
      <c r="G51" s="770"/>
      <c r="H51" s="770"/>
      <c r="I51" s="770"/>
      <c r="J51" s="814"/>
      <c r="K51" s="839"/>
      <c r="L51" s="821"/>
      <c r="M51" s="771"/>
      <c r="N51" s="2"/>
      <c r="O51" s="2"/>
      <c r="P51" s="2"/>
      <c r="Q51" s="2"/>
      <c r="R51" s="2"/>
      <c r="S51" s="2"/>
      <c r="T51" s="2"/>
      <c r="U51" s="2"/>
      <c r="V51" s="2"/>
      <c r="W51" s="2"/>
      <c r="X51" s="2"/>
      <c r="Y51" s="2"/>
      <c r="Z51" s="2"/>
    </row>
    <row r="52" spans="1:26" ht="15.75" customHeight="1">
      <c r="A52" s="836"/>
      <c r="B52" s="774"/>
      <c r="C52" s="811"/>
      <c r="D52" s="884"/>
      <c r="E52" s="885"/>
      <c r="F52" s="885"/>
      <c r="G52" s="885"/>
      <c r="H52" s="885"/>
      <c r="I52" s="885"/>
      <c r="J52" s="886"/>
      <c r="K52" s="839"/>
      <c r="L52" s="821"/>
      <c r="M52" s="771"/>
      <c r="N52" s="2"/>
      <c r="O52" s="2"/>
      <c r="P52" s="2"/>
      <c r="Q52" s="2"/>
      <c r="R52" s="2"/>
      <c r="S52" s="2"/>
      <c r="T52" s="2"/>
      <c r="U52" s="2"/>
      <c r="V52" s="2"/>
      <c r="W52" s="2"/>
      <c r="X52" s="2"/>
      <c r="Y52" s="2"/>
      <c r="Z52" s="2"/>
    </row>
    <row r="53" spans="1:26" ht="15.75" customHeight="1">
      <c r="A53" s="880" t="s">
        <v>133</v>
      </c>
      <c r="B53" s="777"/>
      <c r="C53" s="802"/>
      <c r="D53" s="962" t="s">
        <v>134</v>
      </c>
      <c r="E53" s="777"/>
      <c r="F53" s="777"/>
      <c r="G53" s="777"/>
      <c r="H53" s="777"/>
      <c r="I53" s="777"/>
      <c r="J53" s="797"/>
      <c r="K53" s="882"/>
      <c r="L53" s="777"/>
      <c r="M53" s="797"/>
      <c r="N53" s="2"/>
      <c r="O53" s="2"/>
      <c r="P53" s="2"/>
      <c r="Q53" s="2"/>
      <c r="R53" s="2"/>
      <c r="S53" s="2"/>
      <c r="T53" s="2"/>
      <c r="U53" s="2"/>
      <c r="V53" s="2"/>
      <c r="W53" s="2"/>
      <c r="X53" s="2"/>
      <c r="Y53" s="2"/>
      <c r="Z53" s="2"/>
    </row>
    <row r="54" spans="1:26" ht="48.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156" t="s">
        <v>147</v>
      </c>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156" t="s">
        <v>172</v>
      </c>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156" t="s">
        <v>147</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156" t="s">
        <v>142</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80" t="s">
        <v>94</v>
      </c>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80" t="s">
        <v>135</v>
      </c>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80" t="s">
        <v>101</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80" t="s">
        <v>136</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5.75" customHeight="1">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5.75" customHeight="1">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8">
    <mergeCell ref="L47:M47"/>
    <mergeCell ref="L48:M48"/>
    <mergeCell ref="D46:F46"/>
    <mergeCell ref="G46:J46"/>
    <mergeCell ref="L46:M46"/>
    <mergeCell ref="D47:F47"/>
    <mergeCell ref="G47:J47"/>
    <mergeCell ref="D48:F48"/>
    <mergeCell ref="G48:J48"/>
    <mergeCell ref="G34:M36"/>
    <mergeCell ref="A37:M37"/>
    <mergeCell ref="A38:M38"/>
    <mergeCell ref="D39:F40"/>
    <mergeCell ref="D41:J41"/>
    <mergeCell ref="S33:X33"/>
    <mergeCell ref="D27:J27"/>
    <mergeCell ref="L27:M27"/>
    <mergeCell ref="A28:C29"/>
    <mergeCell ref="D28:F28"/>
    <mergeCell ref="G28:K28"/>
    <mergeCell ref="L28:M28"/>
    <mergeCell ref="D29:F29"/>
    <mergeCell ref="G29:K29"/>
    <mergeCell ref="L29:M29"/>
    <mergeCell ref="A53:C53"/>
    <mergeCell ref="D53:J53"/>
    <mergeCell ref="K53:M53"/>
    <mergeCell ref="D42:J42"/>
    <mergeCell ref="L42:M42"/>
    <mergeCell ref="A43:M43"/>
    <mergeCell ref="D44:F44"/>
    <mergeCell ref="G44:J44"/>
    <mergeCell ref="D45:F45"/>
    <mergeCell ref="G45:J45"/>
    <mergeCell ref="A42:C42"/>
    <mergeCell ref="A44:C44"/>
    <mergeCell ref="A45:C45"/>
    <mergeCell ref="A46:C46"/>
    <mergeCell ref="A47:C47"/>
    <mergeCell ref="A48:C48"/>
    <mergeCell ref="A27:C27"/>
    <mergeCell ref="L44:M44"/>
    <mergeCell ref="L45:M45"/>
    <mergeCell ref="A49:C52"/>
    <mergeCell ref="D49:J52"/>
    <mergeCell ref="K49:K52"/>
    <mergeCell ref="L49:M52"/>
    <mergeCell ref="A31:M31"/>
    <mergeCell ref="A32:F32"/>
    <mergeCell ref="G32:M33"/>
    <mergeCell ref="G39:J40"/>
    <mergeCell ref="K39:K40"/>
    <mergeCell ref="A39:C40"/>
    <mergeCell ref="A41:C41"/>
    <mergeCell ref="L39:M40"/>
    <mergeCell ref="L41:M41"/>
    <mergeCell ref="A24:M24"/>
    <mergeCell ref="T24:U24"/>
    <mergeCell ref="A25:M25"/>
    <mergeCell ref="N25:N26"/>
    <mergeCell ref="A26:C26"/>
    <mergeCell ref="D26:M26"/>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Q18:Q22"/>
    <mergeCell ref="A23:M23"/>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A17:C22"/>
    <mergeCell ref="I18:M21"/>
    <mergeCell ref="A15:C16"/>
  </mergeCells>
  <dataValidations count="6">
    <dataValidation type="list" allowBlank="1" showInputMessage="1" showErrorMessage="1" prompt=" - " sqref="D7" xr:uid="{00000000-0002-0000-1D00-000000000000}">
      <formula1>$A$142:$A$146</formula1>
    </dataValidation>
    <dataValidation type="list" allowBlank="1" showInputMessage="1" showErrorMessage="1" prompt=" - " sqref="D13" xr:uid="{00000000-0002-0000-1D00-000001000000}">
      <formula1>$A$118:$A$125</formula1>
    </dataValidation>
    <dataValidation type="list" allowBlank="1" showErrorMessage="1" sqref="K45" xr:uid="{00000000-0002-0000-1D00-000002000000}">
      <formula1>$A$79:$A$82</formula1>
    </dataValidation>
    <dataValidation type="list" allowBlank="1" showInputMessage="1" showErrorMessage="1" prompt=" - " sqref="D12" xr:uid="{00000000-0002-0000-1D00-000003000000}">
      <formula1>$A$107:$A$112</formula1>
    </dataValidation>
    <dataValidation type="list" allowBlank="1" showInputMessage="1" showErrorMessage="1" prompt=" - " sqref="D8" xr:uid="{00000000-0002-0000-1D00-000005000000}">
      <formula1>$A$135:$A$137</formula1>
    </dataValidation>
    <dataValidation type="list" allowBlank="1" showInputMessage="1" showErrorMessage="1" prompt=" - " sqref="L8" xr:uid="{00000000-0002-0000-1D00-000006000000}">
      <formula1>$B$114:$B$126</formula1>
    </dataValidation>
  </dataValidations>
  <pageMargins left="0.7" right="0.7" top="0.75" bottom="0.75" header="0" footer="0"/>
  <pageSetup orientation="landscape"/>
  <headerFooter>
    <oddFooter>&amp;LV5-20-05-2022</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 - " xr:uid="{00000000-0002-0000-1D00-000004000000}">
          <x14:formula1>
            <xm:f>'TH-Nomina '!$A$72:$A$75</xm:f>
          </x14:formula1>
          <xm:sqref>D45:D48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00"/>
  </sheetPr>
  <dimension ref="A1:Z1000"/>
  <sheetViews>
    <sheetView workbookViewId="0"/>
  </sheetViews>
  <sheetFormatPr baseColWidth="10" defaultColWidth="12.5703125" defaultRowHeight="15" customHeight="1"/>
  <cols>
    <col min="1" max="1" width="14.140625" customWidth="1"/>
    <col min="3" max="3" width="12.85546875" customWidth="1"/>
    <col min="4" max="5" width="10.4257812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21.28515625" customWidth="1"/>
    <col min="15" max="16" width="10.7109375" hidden="1" customWidth="1"/>
    <col min="18" max="18" width="14.85546875" customWidth="1"/>
    <col min="19" max="19" width="14.5703125" customWidth="1"/>
    <col min="20" max="21" width="11.42578125" customWidth="1"/>
    <col min="22" max="22" width="13"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105</v>
      </c>
      <c r="E8" s="766"/>
      <c r="F8" s="766"/>
      <c r="G8" s="766"/>
      <c r="H8" s="766"/>
      <c r="I8" s="766"/>
      <c r="J8" s="767"/>
      <c r="K8" s="3" t="s">
        <v>6</v>
      </c>
      <c r="L8" s="768" t="s">
        <v>209</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54" customHeight="1">
      <c r="A11" s="783" t="s">
        <v>10</v>
      </c>
      <c r="B11" s="784"/>
      <c r="C11" s="785"/>
      <c r="D11" s="1276" t="s">
        <v>617</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row>
    <row r="12" spans="1:26" ht="36.75" customHeight="1">
      <c r="A12" s="803" t="s">
        <v>16</v>
      </c>
      <c r="B12" s="777"/>
      <c r="C12" s="797"/>
      <c r="D12" s="804" t="s">
        <v>196</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4"/>
    </row>
    <row r="13" spans="1:26" ht="38.25" customHeight="1">
      <c r="A13" s="803" t="s">
        <v>24</v>
      </c>
      <c r="B13" s="777"/>
      <c r="C13" s="797"/>
      <c r="D13" s="805" t="s">
        <v>142</v>
      </c>
      <c r="E13" s="777"/>
      <c r="F13" s="777"/>
      <c r="G13" s="777"/>
      <c r="H13" s="777"/>
      <c r="I13" s="777"/>
      <c r="J13" s="797"/>
      <c r="K13" s="36" t="s">
        <v>25</v>
      </c>
      <c r="L13" s="806" t="s">
        <v>618</v>
      </c>
      <c r="M13" s="778"/>
      <c r="N13" s="460"/>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144" t="s">
        <v>110</v>
      </c>
      <c r="L14" s="873" t="s">
        <v>111</v>
      </c>
      <c r="M14" s="778"/>
      <c r="N14" s="4"/>
      <c r="O14" s="4"/>
      <c r="P14" s="4"/>
      <c r="Q14" s="4"/>
      <c r="R14" s="17" t="s">
        <v>32</v>
      </c>
      <c r="S14" s="16"/>
      <c r="T14" s="18"/>
      <c r="U14" s="19" t="s">
        <v>28</v>
      </c>
      <c r="V14" s="16"/>
      <c r="W14" s="16"/>
      <c r="X14" s="16"/>
      <c r="Y14" s="17" t="s">
        <v>29</v>
      </c>
      <c r="Z14" s="4"/>
    </row>
    <row r="15" spans="1:26" ht="24.75" customHeight="1">
      <c r="A15" s="808" t="s">
        <v>33</v>
      </c>
      <c r="B15" s="809"/>
      <c r="C15" s="810"/>
      <c r="D15" s="875"/>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4"/>
    </row>
    <row r="16" spans="1:26" ht="36.75" customHeight="1">
      <c r="A16" s="773"/>
      <c r="B16" s="774"/>
      <c r="C16" s="811"/>
      <c r="D16" s="868" t="s">
        <v>35</v>
      </c>
      <c r="E16" s="777"/>
      <c r="F16" s="797"/>
      <c r="G16" s="871"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4"/>
    </row>
    <row r="17" spans="1:26" ht="39.75" customHeight="1">
      <c r="A17" s="808" t="s">
        <v>40</v>
      </c>
      <c r="B17" s="809"/>
      <c r="C17" s="810"/>
      <c r="D17" s="86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row>
    <row r="18" spans="1:26" ht="20.25" customHeight="1">
      <c r="A18" s="772"/>
      <c r="B18" s="770"/>
      <c r="C18" s="814"/>
      <c r="D18" s="27" t="s">
        <v>114</v>
      </c>
      <c r="E18" s="28">
        <v>2023</v>
      </c>
      <c r="F18" s="28">
        <v>2024</v>
      </c>
      <c r="G18" s="148">
        <v>2025</v>
      </c>
      <c r="H18" s="28">
        <v>2026</v>
      </c>
      <c r="I18" s="1283" t="s">
        <v>619</v>
      </c>
      <c r="J18" s="809"/>
      <c r="K18" s="809"/>
      <c r="L18" s="809"/>
      <c r="M18" s="820"/>
      <c r="N18" s="1284"/>
      <c r="O18" s="4"/>
      <c r="P18" s="4"/>
      <c r="Q18" s="981"/>
      <c r="R18" s="2"/>
      <c r="S18" s="2"/>
      <c r="T18" s="2"/>
      <c r="U18" s="2"/>
      <c r="V18" s="2"/>
      <c r="W18" s="2"/>
      <c r="X18" s="2"/>
      <c r="Y18" s="2"/>
      <c r="Z18" s="4"/>
    </row>
    <row r="19" spans="1:26" ht="20.25" customHeight="1">
      <c r="A19" s="772"/>
      <c r="B19" s="770"/>
      <c r="C19" s="814"/>
      <c r="D19" s="65" t="s">
        <v>45</v>
      </c>
      <c r="E19" s="364" t="s">
        <v>29</v>
      </c>
      <c r="F19" s="364" t="s">
        <v>29</v>
      </c>
      <c r="G19" s="150" t="s">
        <v>29</v>
      </c>
      <c r="H19" s="364" t="s">
        <v>29</v>
      </c>
      <c r="I19" s="770"/>
      <c r="J19" s="770"/>
      <c r="K19" s="770"/>
      <c r="L19" s="770"/>
      <c r="M19" s="771"/>
      <c r="N19" s="772"/>
      <c r="O19" s="2"/>
      <c r="P19" s="2"/>
      <c r="Q19" s="770"/>
      <c r="R19" s="2"/>
      <c r="S19" s="2"/>
      <c r="T19" s="2"/>
      <c r="U19" s="2"/>
      <c r="V19" s="2"/>
      <c r="W19" s="2"/>
      <c r="X19" s="2"/>
      <c r="Y19" s="31"/>
      <c r="Z19" s="2"/>
    </row>
    <row r="20" spans="1:26" ht="18.75" customHeight="1">
      <c r="A20" s="772"/>
      <c r="B20" s="770"/>
      <c r="C20" s="814"/>
      <c r="D20" s="952"/>
      <c r="E20" s="809"/>
      <c r="F20" s="809"/>
      <c r="G20" s="866"/>
      <c r="H20" s="81"/>
      <c r="I20" s="770"/>
      <c r="J20" s="770"/>
      <c r="K20" s="770"/>
      <c r="L20" s="770"/>
      <c r="M20" s="771"/>
      <c r="N20" s="772"/>
      <c r="O20" s="2"/>
      <c r="P20" s="2"/>
      <c r="Q20" s="770"/>
      <c r="R20" s="2"/>
      <c r="S20" s="2"/>
      <c r="T20" s="2"/>
      <c r="U20" s="2"/>
      <c r="V20" s="2"/>
      <c r="W20" s="2"/>
      <c r="X20" s="2"/>
      <c r="Y20" s="2"/>
      <c r="Z20" s="2"/>
    </row>
    <row r="21" spans="1:26" ht="12.75" customHeight="1">
      <c r="A21" s="772"/>
      <c r="B21" s="770"/>
      <c r="C21" s="814"/>
      <c r="D21" s="821"/>
      <c r="E21" s="770"/>
      <c r="F21" s="770"/>
      <c r="G21" s="903"/>
      <c r="H21" s="81"/>
      <c r="I21" s="770"/>
      <c r="J21" s="770"/>
      <c r="K21" s="770"/>
      <c r="L21" s="770"/>
      <c r="M21" s="771"/>
      <c r="N21" s="772"/>
      <c r="O21" s="2"/>
      <c r="P21" s="2"/>
      <c r="Q21" s="770"/>
      <c r="R21" s="2"/>
      <c r="S21" s="2"/>
      <c r="T21" s="2"/>
      <c r="U21" s="2"/>
      <c r="V21" s="2"/>
      <c r="W21" s="2"/>
      <c r="X21" s="2"/>
      <c r="Y21" s="2"/>
      <c r="Z21" s="2"/>
    </row>
    <row r="22" spans="1:26" ht="13.5" customHeight="1">
      <c r="A22" s="815"/>
      <c r="B22" s="816"/>
      <c r="C22" s="817"/>
      <c r="D22" s="822"/>
      <c r="E22" s="816"/>
      <c r="F22" s="816"/>
      <c r="G22" s="904"/>
      <c r="H22" s="458"/>
      <c r="I22" s="816"/>
      <c r="J22" s="816"/>
      <c r="K22" s="816"/>
      <c r="L22" s="816"/>
      <c r="M22" s="823"/>
      <c r="N22" s="772"/>
      <c r="O22" s="2"/>
      <c r="P22" s="2"/>
      <c r="Q22" s="770"/>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80" t="s">
        <v>46</v>
      </c>
      <c r="B24" s="781"/>
      <c r="C24" s="781"/>
      <c r="D24" s="781"/>
      <c r="E24" s="781"/>
      <c r="F24" s="781"/>
      <c r="G24" s="781"/>
      <c r="H24" s="781"/>
      <c r="I24" s="781"/>
      <c r="J24" s="781"/>
      <c r="K24" s="781"/>
      <c r="L24" s="781"/>
      <c r="M24" s="782"/>
      <c r="N24" s="2"/>
      <c r="O24" s="2"/>
      <c r="P24" s="2"/>
      <c r="Q24" s="2"/>
      <c r="R24" s="2"/>
      <c r="S24" s="2"/>
      <c r="T24" s="981"/>
      <c r="U24" s="770"/>
      <c r="V24" s="2"/>
      <c r="W24" s="2"/>
      <c r="X24" s="2"/>
      <c r="Y24" s="2"/>
      <c r="Z24" s="2"/>
    </row>
    <row r="25" spans="1:26" ht="48" customHeight="1">
      <c r="A25" s="828" t="s">
        <v>620</v>
      </c>
      <c r="B25" s="777"/>
      <c r="C25" s="777"/>
      <c r="D25" s="777"/>
      <c r="E25" s="777"/>
      <c r="F25" s="777"/>
      <c r="G25" s="777"/>
      <c r="H25" s="777"/>
      <c r="I25" s="777"/>
      <c r="J25" s="777"/>
      <c r="K25" s="777"/>
      <c r="L25" s="777"/>
      <c r="M25" s="797"/>
      <c r="N25" s="1285"/>
      <c r="O25" s="2"/>
      <c r="P25" s="2"/>
      <c r="Q25" s="2"/>
      <c r="R25" s="2"/>
      <c r="S25" s="2"/>
      <c r="T25" s="2"/>
      <c r="U25" s="2"/>
      <c r="V25" s="2"/>
      <c r="W25" s="2"/>
      <c r="X25" s="2"/>
      <c r="Y25" s="2"/>
      <c r="Z25" s="2"/>
    </row>
    <row r="26" spans="1:26" ht="90.75" customHeight="1">
      <c r="A26" s="803" t="s">
        <v>48</v>
      </c>
      <c r="B26" s="777"/>
      <c r="C26" s="797"/>
      <c r="D26" s="889" t="s">
        <v>621</v>
      </c>
      <c r="E26" s="777"/>
      <c r="F26" s="777"/>
      <c r="G26" s="777"/>
      <c r="H26" s="777"/>
      <c r="I26" s="777"/>
      <c r="J26" s="777"/>
      <c r="K26" s="777"/>
      <c r="L26" s="777"/>
      <c r="M26" s="778"/>
      <c r="N26" s="770"/>
      <c r="O26" s="2"/>
      <c r="P26" s="2"/>
      <c r="Q26" s="2"/>
      <c r="R26" s="2"/>
      <c r="S26" s="162"/>
      <c r="T26" s="2"/>
      <c r="U26" s="2"/>
      <c r="V26" s="2"/>
      <c r="W26" s="4"/>
      <c r="X26" s="4"/>
      <c r="Y26" s="2"/>
      <c r="Z26" s="2"/>
    </row>
    <row r="27" spans="1:26" ht="48" customHeight="1">
      <c r="A27" s="803" t="s">
        <v>50</v>
      </c>
      <c r="B27" s="777"/>
      <c r="C27" s="797"/>
      <c r="D27" s="824" t="s">
        <v>118</v>
      </c>
      <c r="E27" s="809"/>
      <c r="F27" s="809"/>
      <c r="G27" s="809"/>
      <c r="H27" s="809"/>
      <c r="I27" s="809"/>
      <c r="J27" s="810"/>
      <c r="K27" s="32" t="s">
        <v>52</v>
      </c>
      <c r="L27" s="824" t="s">
        <v>118</v>
      </c>
      <c r="M27" s="820"/>
      <c r="N27" s="460"/>
      <c r="O27" s="4"/>
      <c r="P27" s="4"/>
      <c r="Q27" s="4"/>
      <c r="R27" s="4"/>
      <c r="S27" s="162"/>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162"/>
      <c r="T28" s="4"/>
      <c r="U28" s="4"/>
      <c r="V28" s="4"/>
      <c r="W28" s="4"/>
      <c r="X28" s="4"/>
      <c r="Y28" s="4"/>
      <c r="Z28" s="4"/>
    </row>
    <row r="29" spans="1:26" ht="33.75" customHeight="1">
      <c r="A29" s="815"/>
      <c r="B29" s="816"/>
      <c r="C29" s="817"/>
      <c r="D29" s="1219" t="s">
        <v>343</v>
      </c>
      <c r="E29" s="777"/>
      <c r="F29" s="797"/>
      <c r="G29" s="1018" t="s">
        <v>119</v>
      </c>
      <c r="H29" s="777"/>
      <c r="I29" s="777"/>
      <c r="J29" s="777"/>
      <c r="K29" s="797"/>
      <c r="L29" s="960" t="s">
        <v>344</v>
      </c>
      <c r="M29" s="797"/>
      <c r="N29" s="2"/>
      <c r="O29" s="2"/>
      <c r="P29" s="2"/>
      <c r="Q29" s="2"/>
      <c r="R29" s="2"/>
      <c r="S29" s="162"/>
      <c r="T29" s="2"/>
      <c r="U29" s="2"/>
      <c r="V29" s="2"/>
      <c r="W29" s="4"/>
      <c r="X29" s="4"/>
      <c r="Y29" s="2"/>
      <c r="Z29" s="2"/>
    </row>
    <row r="30" spans="1:26" ht="15" customHeight="1">
      <c r="A30" s="1"/>
      <c r="B30" s="4"/>
      <c r="C30" s="4"/>
      <c r="D30" s="4"/>
      <c r="E30" s="4"/>
      <c r="F30" s="4"/>
      <c r="G30" s="4"/>
      <c r="H30" s="4"/>
      <c r="I30" s="4"/>
      <c r="J30" s="4"/>
      <c r="K30" s="4"/>
      <c r="L30" s="4"/>
      <c r="M30" s="33"/>
      <c r="N30" s="2"/>
      <c r="O30" s="2"/>
      <c r="P30" s="2"/>
      <c r="Q30" s="2"/>
      <c r="R30" s="2"/>
      <c r="S30" s="162"/>
      <c r="T30" s="2"/>
      <c r="U30" s="2"/>
      <c r="V30" s="2"/>
      <c r="W30" s="4"/>
      <c r="X30" s="4"/>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162"/>
      <c r="T31" s="2"/>
      <c r="U31" s="2"/>
      <c r="V31" s="2"/>
      <c r="W31" s="4"/>
      <c r="X31" s="4"/>
      <c r="Y31" s="4"/>
      <c r="Z31" s="4"/>
    </row>
    <row r="32" spans="1:26"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72.75" customHeight="1">
      <c r="A33" s="68" t="s">
        <v>121</v>
      </c>
      <c r="B33" s="69" t="s">
        <v>122</v>
      </c>
      <c r="C33" s="70" t="s">
        <v>611</v>
      </c>
      <c r="D33" s="70" t="s">
        <v>612</v>
      </c>
      <c r="E33" s="70" t="s">
        <v>597</v>
      </c>
      <c r="F33" s="71" t="s">
        <v>68</v>
      </c>
      <c r="G33" s="827"/>
      <c r="H33" s="774"/>
      <c r="I33" s="774"/>
      <c r="J33" s="774"/>
      <c r="K33" s="774"/>
      <c r="L33" s="774"/>
      <c r="M33" s="775"/>
      <c r="N33" s="38"/>
      <c r="O33" s="38"/>
      <c r="P33" s="38"/>
      <c r="Q33" s="38"/>
      <c r="R33" s="38"/>
      <c r="S33" s="1005"/>
      <c r="T33" s="770"/>
      <c r="U33" s="770"/>
      <c r="V33" s="770"/>
      <c r="W33" s="770"/>
      <c r="X33" s="770"/>
      <c r="Y33" s="38"/>
      <c r="Z33" s="38"/>
    </row>
    <row r="34" spans="1:26" ht="54" customHeight="1">
      <c r="A34" s="244" t="s">
        <v>433</v>
      </c>
      <c r="B34" s="40">
        <v>0.9</v>
      </c>
      <c r="C34" s="344">
        <v>41</v>
      </c>
      <c r="D34" s="43">
        <v>41</v>
      </c>
      <c r="E34" s="43"/>
      <c r="F34" s="44">
        <f t="shared" ref="F34:F35" si="0">C34/D34</f>
        <v>1</v>
      </c>
      <c r="G34" s="1286"/>
      <c r="H34" s="770"/>
      <c r="I34" s="770"/>
      <c r="J34" s="770"/>
      <c r="K34" s="770"/>
      <c r="L34" s="770"/>
      <c r="M34" s="771"/>
      <c r="N34" s="2"/>
      <c r="O34" s="2"/>
      <c r="P34" s="2"/>
      <c r="Q34" s="2"/>
      <c r="R34" s="2"/>
      <c r="S34" s="195"/>
      <c r="T34" s="195"/>
      <c r="U34" s="195"/>
      <c r="V34" s="195"/>
      <c r="W34" s="195"/>
      <c r="X34" s="195"/>
      <c r="Y34" s="2"/>
      <c r="Z34" s="2"/>
    </row>
    <row r="35" spans="1:26" ht="54" customHeight="1">
      <c r="A35" s="39" t="s">
        <v>420</v>
      </c>
      <c r="B35" s="40">
        <v>0.9</v>
      </c>
      <c r="C35" s="344"/>
      <c r="D35" s="43"/>
      <c r="E35" s="43"/>
      <c r="F35" s="461" t="e">
        <f t="shared" si="0"/>
        <v>#DIV/0!</v>
      </c>
      <c r="G35" s="770"/>
      <c r="H35" s="770"/>
      <c r="I35" s="770"/>
      <c r="J35" s="770"/>
      <c r="K35" s="770"/>
      <c r="L35" s="770"/>
      <c r="M35" s="771"/>
      <c r="N35" s="2"/>
      <c r="O35" s="2"/>
      <c r="P35" s="2"/>
      <c r="Q35" s="2"/>
      <c r="R35" s="2"/>
      <c r="S35" s="2"/>
      <c r="T35" s="2"/>
      <c r="U35" s="2"/>
      <c r="V35" s="2"/>
      <c r="W35" s="2"/>
      <c r="X35" s="2"/>
      <c r="Y35" s="2"/>
      <c r="Z35" s="2"/>
    </row>
    <row r="36" spans="1:26" ht="37.5" customHeight="1">
      <c r="A36" s="45" t="s">
        <v>73</v>
      </c>
      <c r="B36" s="46">
        <f>AVERAGE(B34:B35)</f>
        <v>0.9</v>
      </c>
      <c r="C36" s="49">
        <f t="shared" ref="C36:E36" si="1">SUM(C34:C35)</f>
        <v>41</v>
      </c>
      <c r="D36" s="49">
        <f t="shared" si="1"/>
        <v>41</v>
      </c>
      <c r="E36" s="49">
        <f t="shared" si="1"/>
        <v>0</v>
      </c>
      <c r="F36" s="44" t="e">
        <f>AVERAGE(F34:F35)</f>
        <v>#DIV/0!</v>
      </c>
      <c r="G36" s="770"/>
      <c r="H36" s="770"/>
      <c r="I36" s="770"/>
      <c r="J36" s="770"/>
      <c r="K36" s="770"/>
      <c r="L36" s="770"/>
      <c r="M36" s="771"/>
      <c r="N36" s="2"/>
      <c r="O36" s="2"/>
      <c r="P36" s="2"/>
      <c r="Q36" s="2"/>
      <c r="R36" s="2"/>
      <c r="S36" s="2"/>
      <c r="T36" s="2"/>
      <c r="U36" s="2"/>
      <c r="V36" s="2"/>
      <c r="W36" s="2"/>
      <c r="X36" s="2"/>
      <c r="Y36" s="2"/>
      <c r="Z36" s="2"/>
    </row>
    <row r="37" spans="1:26" ht="9" customHeight="1">
      <c r="A37" s="51"/>
      <c r="B37" s="2"/>
      <c r="C37" s="2"/>
      <c r="D37" s="2"/>
      <c r="E37" s="2"/>
      <c r="F37" s="2"/>
      <c r="G37" s="774"/>
      <c r="H37" s="774"/>
      <c r="I37" s="774"/>
      <c r="J37" s="774"/>
      <c r="K37" s="774"/>
      <c r="L37" s="774"/>
      <c r="M37" s="775"/>
      <c r="N37" s="2"/>
      <c r="O37" s="2"/>
      <c r="P37" s="2"/>
      <c r="Q37" s="2"/>
      <c r="R37" s="2"/>
      <c r="S37" s="2"/>
      <c r="T37" s="2"/>
      <c r="U37" s="2"/>
      <c r="V37" s="2"/>
      <c r="W37" s="2"/>
      <c r="X37" s="2"/>
      <c r="Y37" s="2"/>
      <c r="Z37" s="2"/>
    </row>
    <row r="38" spans="1:26" ht="36" customHeight="1">
      <c r="A38" s="855" t="s">
        <v>74</v>
      </c>
      <c r="B38" s="777"/>
      <c r="C38" s="777"/>
      <c r="D38" s="777"/>
      <c r="E38" s="777"/>
      <c r="F38" s="777"/>
      <c r="G38" s="777"/>
      <c r="H38" s="777"/>
      <c r="I38" s="777"/>
      <c r="J38" s="777"/>
      <c r="K38" s="777"/>
      <c r="L38" s="777"/>
      <c r="M38" s="778"/>
      <c r="N38" s="2"/>
      <c r="O38" s="2"/>
      <c r="P38" s="2"/>
      <c r="Q38" s="2"/>
      <c r="R38" s="2"/>
      <c r="S38" s="2"/>
      <c r="T38" s="2"/>
      <c r="U38" s="2"/>
      <c r="V38" s="2"/>
      <c r="W38" s="2"/>
      <c r="X38" s="2"/>
      <c r="Y38" s="2"/>
      <c r="Z38" s="2"/>
    </row>
    <row r="39" spans="1:26" ht="211.5" customHeight="1">
      <c r="A39" s="856" t="s">
        <v>622</v>
      </c>
      <c r="B39" s="809"/>
      <c r="C39" s="809"/>
      <c r="D39" s="809"/>
      <c r="E39" s="809"/>
      <c r="F39" s="809"/>
      <c r="G39" s="809"/>
      <c r="H39" s="809"/>
      <c r="I39" s="809"/>
      <c r="J39" s="809"/>
      <c r="K39" s="809"/>
      <c r="L39" s="809"/>
      <c r="M39" s="820"/>
      <c r="N39" s="2"/>
      <c r="O39" s="2"/>
      <c r="P39" s="2"/>
      <c r="Q39" s="2"/>
      <c r="R39" s="2"/>
      <c r="S39" s="2"/>
      <c r="T39" s="2"/>
      <c r="U39" s="2"/>
      <c r="V39" s="2"/>
      <c r="W39" s="2"/>
      <c r="X39" s="2"/>
      <c r="Y39" s="2"/>
      <c r="Z39" s="2"/>
    </row>
    <row r="40" spans="1:26" ht="31.5" customHeight="1">
      <c r="A40" s="864" t="s">
        <v>76</v>
      </c>
      <c r="B40" s="809"/>
      <c r="C40" s="810"/>
      <c r="D40" s="890"/>
      <c r="E40" s="809"/>
      <c r="F40" s="810"/>
      <c r="G40" s="853" t="s">
        <v>78</v>
      </c>
      <c r="H40" s="809"/>
      <c r="I40" s="809"/>
      <c r="J40" s="810"/>
      <c r="K40" s="857" t="s">
        <v>79</v>
      </c>
      <c r="L40" s="891"/>
      <c r="M40" s="820"/>
      <c r="N40" s="53"/>
      <c r="O40" s="54"/>
      <c r="P40" s="54"/>
      <c r="Q40" s="54"/>
      <c r="R40" s="54"/>
      <c r="S40" s="54"/>
      <c r="T40" s="54"/>
      <c r="U40" s="54"/>
      <c r="V40" s="54"/>
      <c r="W40" s="54"/>
      <c r="X40" s="54"/>
      <c r="Y40" s="54"/>
      <c r="Z40" s="54"/>
    </row>
    <row r="41" spans="1:26" ht="31.5" customHeight="1">
      <c r="A41" s="773"/>
      <c r="B41" s="774"/>
      <c r="C41" s="811"/>
      <c r="D41" s="836"/>
      <c r="E41" s="774"/>
      <c r="F41" s="811"/>
      <c r="G41" s="836"/>
      <c r="H41" s="774"/>
      <c r="I41" s="774"/>
      <c r="J41" s="811"/>
      <c r="K41" s="858"/>
      <c r="L41" s="836"/>
      <c r="M41" s="775"/>
      <c r="N41" s="53"/>
      <c r="O41" s="54"/>
      <c r="P41" s="54"/>
      <c r="Q41" s="54"/>
      <c r="R41" s="54"/>
      <c r="S41" s="54"/>
      <c r="T41" s="54"/>
      <c r="U41" s="54"/>
      <c r="V41" s="54"/>
      <c r="W41" s="54"/>
      <c r="X41" s="54"/>
      <c r="Y41" s="54"/>
      <c r="Z41" s="54"/>
    </row>
    <row r="42" spans="1:26" ht="57" customHeight="1">
      <c r="A42" s="892" t="s">
        <v>81</v>
      </c>
      <c r="B42" s="777"/>
      <c r="C42" s="802"/>
      <c r="D42" s="1003" t="s">
        <v>623</v>
      </c>
      <c r="E42" s="777"/>
      <c r="F42" s="777"/>
      <c r="G42" s="777"/>
      <c r="H42" s="777"/>
      <c r="I42" s="777"/>
      <c r="J42" s="797"/>
      <c r="K42" s="441" t="s">
        <v>83</v>
      </c>
      <c r="L42" s="805" t="s">
        <v>600</v>
      </c>
      <c r="M42" s="778"/>
      <c r="N42" s="53"/>
      <c r="O42" s="54"/>
      <c r="P42" s="54"/>
      <c r="Q42" s="54"/>
      <c r="R42" s="54"/>
      <c r="S42" s="54"/>
      <c r="T42" s="54"/>
      <c r="U42" s="54"/>
      <c r="V42" s="54"/>
      <c r="W42" s="54"/>
      <c r="X42" s="54"/>
      <c r="Y42" s="54"/>
      <c r="Z42" s="54"/>
    </row>
    <row r="43" spans="1:26" ht="57.75" customHeight="1">
      <c r="A43" s="876" t="s">
        <v>85</v>
      </c>
      <c r="B43" s="766"/>
      <c r="C43" s="877"/>
      <c r="D43" s="768" t="s">
        <v>297</v>
      </c>
      <c r="E43" s="766"/>
      <c r="F43" s="766"/>
      <c r="G43" s="766"/>
      <c r="H43" s="766"/>
      <c r="I43" s="766"/>
      <c r="J43" s="789"/>
      <c r="K43" s="327" t="s">
        <v>86</v>
      </c>
      <c r="L43" s="1167">
        <v>45919</v>
      </c>
      <c r="M43" s="767"/>
      <c r="N43" s="4"/>
      <c r="O43" s="4"/>
      <c r="P43" s="4"/>
      <c r="Q43" s="4"/>
      <c r="R43" s="4"/>
      <c r="S43" s="4"/>
      <c r="T43" s="4"/>
      <c r="U43" s="4"/>
      <c r="V43" s="4"/>
      <c r="W43" s="4"/>
      <c r="X43" s="4"/>
      <c r="Y43" s="4"/>
      <c r="Z43" s="4"/>
    </row>
    <row r="44" spans="1:26" ht="35.25" customHeight="1">
      <c r="A44" s="779" t="s">
        <v>191</v>
      </c>
      <c r="B44" s="766"/>
      <c r="C44" s="766"/>
      <c r="D44" s="766"/>
      <c r="E44" s="766"/>
      <c r="F44" s="766"/>
      <c r="G44" s="766"/>
      <c r="H44" s="766"/>
      <c r="I44" s="766"/>
      <c r="J44" s="766"/>
      <c r="K44" s="766"/>
      <c r="L44" s="766"/>
      <c r="M44" s="767"/>
      <c r="N44" s="4"/>
      <c r="O44" s="4"/>
      <c r="P44" s="4"/>
      <c r="Q44" s="4"/>
      <c r="R44" s="4"/>
      <c r="S44" s="4"/>
      <c r="T44" s="4"/>
      <c r="U44" s="4"/>
      <c r="V44" s="4"/>
      <c r="W44" s="4"/>
      <c r="X44" s="4"/>
      <c r="Y44" s="4"/>
      <c r="Z44" s="4"/>
    </row>
    <row r="45" spans="1:26" ht="30.75" customHeight="1">
      <c r="A45" s="863" t="s">
        <v>88</v>
      </c>
      <c r="B45" s="777"/>
      <c r="C45" s="777"/>
      <c r="D45" s="777"/>
      <c r="E45" s="777"/>
      <c r="F45" s="777"/>
      <c r="G45" s="777"/>
      <c r="H45" s="777"/>
      <c r="I45" s="777"/>
      <c r="J45" s="777"/>
      <c r="K45" s="777"/>
      <c r="L45" s="777"/>
      <c r="M45" s="778"/>
      <c r="N45" s="2"/>
      <c r="O45" s="2"/>
      <c r="P45" s="2"/>
      <c r="Q45" s="2"/>
      <c r="R45" s="2"/>
      <c r="S45" s="2"/>
      <c r="T45" s="2"/>
      <c r="U45" s="2"/>
      <c r="V45" s="2"/>
      <c r="W45" s="2"/>
      <c r="X45" s="2"/>
      <c r="Y45" s="2"/>
      <c r="Z45" s="2"/>
    </row>
    <row r="46" spans="1:26" ht="15.75" customHeight="1">
      <c r="A46" s="860" t="s">
        <v>89</v>
      </c>
      <c r="B46" s="777"/>
      <c r="C46" s="797"/>
      <c r="D46" s="861" t="s">
        <v>90</v>
      </c>
      <c r="E46" s="777"/>
      <c r="F46" s="797"/>
      <c r="G46" s="861" t="s">
        <v>91</v>
      </c>
      <c r="H46" s="777"/>
      <c r="I46" s="777"/>
      <c r="J46" s="797"/>
      <c r="K46" s="57" t="s">
        <v>192</v>
      </c>
      <c r="L46" s="861" t="s">
        <v>91</v>
      </c>
      <c r="M46" s="778"/>
      <c r="N46" s="2"/>
      <c r="O46" s="2"/>
      <c r="P46" s="2"/>
      <c r="Q46" s="2"/>
      <c r="R46" s="2"/>
      <c r="S46" s="2"/>
      <c r="T46" s="2"/>
      <c r="U46" s="2"/>
      <c r="V46" s="2"/>
      <c r="W46" s="2"/>
      <c r="X46" s="2"/>
      <c r="Y46" s="2"/>
      <c r="Z46" s="2"/>
    </row>
    <row r="47" spans="1:26" ht="48" customHeight="1">
      <c r="A47" s="961" t="s">
        <v>93</v>
      </c>
      <c r="B47" s="777"/>
      <c r="C47" s="797"/>
      <c r="D47" s="829" t="s">
        <v>94</v>
      </c>
      <c r="E47" s="777"/>
      <c r="F47" s="797"/>
      <c r="G47" s="830" t="s">
        <v>540</v>
      </c>
      <c r="H47" s="777"/>
      <c r="I47" s="777"/>
      <c r="J47" s="797"/>
      <c r="K47" s="58"/>
      <c r="L47" s="828"/>
      <c r="M47" s="778"/>
      <c r="N47" s="2"/>
      <c r="O47" s="2"/>
      <c r="P47" s="2"/>
      <c r="Q47" s="2"/>
      <c r="R47" s="2"/>
      <c r="S47" s="2"/>
      <c r="T47" s="2"/>
      <c r="U47" s="2"/>
      <c r="V47" s="2"/>
      <c r="W47" s="2"/>
      <c r="X47" s="2"/>
      <c r="Y47" s="2"/>
      <c r="Z47" s="2"/>
    </row>
    <row r="48" spans="1:26" ht="78" customHeight="1">
      <c r="A48" s="961" t="s">
        <v>96</v>
      </c>
      <c r="B48" s="777"/>
      <c r="C48" s="797"/>
      <c r="D48" s="829" t="s">
        <v>94</v>
      </c>
      <c r="E48" s="777"/>
      <c r="F48" s="797"/>
      <c r="G48" s="831" t="s">
        <v>97</v>
      </c>
      <c r="H48" s="777"/>
      <c r="I48" s="777"/>
      <c r="J48" s="797"/>
      <c r="K48" s="59"/>
      <c r="L48" s="828"/>
      <c r="M48" s="778"/>
      <c r="N48" s="2"/>
      <c r="O48" s="2"/>
      <c r="P48" s="2"/>
      <c r="Q48" s="2"/>
      <c r="R48" s="2"/>
      <c r="S48" s="2"/>
      <c r="T48" s="2"/>
      <c r="U48" s="2"/>
      <c r="V48" s="2"/>
      <c r="W48" s="2"/>
      <c r="X48" s="2"/>
      <c r="Y48" s="2"/>
      <c r="Z48" s="2"/>
    </row>
    <row r="49" spans="1:26" ht="49.5" customHeight="1">
      <c r="A49" s="961" t="s">
        <v>98</v>
      </c>
      <c r="B49" s="777"/>
      <c r="C49" s="797"/>
      <c r="D49" s="829" t="s">
        <v>94</v>
      </c>
      <c r="E49" s="777"/>
      <c r="F49" s="797"/>
      <c r="G49" s="831" t="s">
        <v>99</v>
      </c>
      <c r="H49" s="777"/>
      <c r="I49" s="777"/>
      <c r="J49" s="797"/>
      <c r="K49" s="58"/>
      <c r="L49" s="828"/>
      <c r="M49" s="778"/>
      <c r="N49" s="2"/>
      <c r="O49" s="2"/>
      <c r="P49" s="2"/>
      <c r="Q49" s="2"/>
      <c r="R49" s="2"/>
      <c r="S49" s="2"/>
      <c r="T49" s="2"/>
      <c r="U49" s="2"/>
      <c r="V49" s="2"/>
      <c r="W49" s="2"/>
      <c r="X49" s="2"/>
      <c r="Y49" s="2"/>
      <c r="Z49" s="2"/>
    </row>
    <row r="50" spans="1:26" ht="36" customHeight="1">
      <c r="A50" s="961" t="s">
        <v>100</v>
      </c>
      <c r="B50" s="777"/>
      <c r="C50" s="797"/>
      <c r="D50" s="829" t="s">
        <v>101</v>
      </c>
      <c r="E50" s="777"/>
      <c r="F50" s="797"/>
      <c r="G50" s="832" t="s">
        <v>102</v>
      </c>
      <c r="H50" s="777"/>
      <c r="I50" s="777"/>
      <c r="J50" s="797"/>
      <c r="K50" s="58"/>
      <c r="L50" s="828"/>
      <c r="M50" s="778"/>
      <c r="N50" s="2"/>
      <c r="O50" s="2"/>
      <c r="P50" s="2"/>
      <c r="Q50" s="2"/>
      <c r="R50" s="2"/>
      <c r="S50" s="2"/>
      <c r="T50" s="2"/>
      <c r="U50" s="2"/>
      <c r="V50" s="2"/>
      <c r="W50" s="2"/>
      <c r="X50" s="2"/>
      <c r="Y50" s="2"/>
      <c r="Z50" s="2"/>
    </row>
    <row r="51" spans="1:26" ht="15.75" customHeight="1">
      <c r="A51" s="879" t="s">
        <v>103</v>
      </c>
      <c r="B51" s="809"/>
      <c r="C51" s="810"/>
      <c r="D51" s="883" t="s">
        <v>77</v>
      </c>
      <c r="E51" s="809"/>
      <c r="F51" s="809"/>
      <c r="G51" s="809"/>
      <c r="H51" s="809"/>
      <c r="I51" s="809"/>
      <c r="J51" s="810"/>
      <c r="K51" s="887"/>
      <c r="L51" s="888"/>
      <c r="M51" s="820"/>
      <c r="N51" s="2"/>
      <c r="O51" s="2"/>
      <c r="P51" s="2"/>
      <c r="Q51" s="2"/>
      <c r="R51" s="2"/>
      <c r="S51" s="2"/>
      <c r="T51" s="2"/>
      <c r="U51" s="2"/>
      <c r="V51" s="2"/>
      <c r="W51" s="2"/>
      <c r="X51" s="2"/>
      <c r="Y51" s="2"/>
      <c r="Z51" s="2"/>
    </row>
    <row r="52" spans="1:26" ht="15.75" customHeight="1">
      <c r="A52" s="821"/>
      <c r="B52" s="770"/>
      <c r="C52" s="814"/>
      <c r="D52" s="821"/>
      <c r="E52" s="770"/>
      <c r="F52" s="770"/>
      <c r="G52" s="770"/>
      <c r="H52" s="770"/>
      <c r="I52" s="770"/>
      <c r="J52" s="814"/>
      <c r="K52" s="839"/>
      <c r="L52" s="821"/>
      <c r="M52" s="771"/>
      <c r="N52" s="2"/>
      <c r="O52" s="2"/>
      <c r="P52" s="2"/>
      <c r="Q52" s="2"/>
      <c r="R52" s="2"/>
      <c r="S52" s="2"/>
      <c r="T52" s="2"/>
      <c r="U52" s="2"/>
      <c r="V52" s="2"/>
      <c r="W52" s="2"/>
      <c r="X52" s="2"/>
      <c r="Y52" s="2"/>
      <c r="Z52" s="2"/>
    </row>
    <row r="53" spans="1:26" ht="15.75" customHeight="1">
      <c r="A53" s="821"/>
      <c r="B53" s="770"/>
      <c r="C53" s="814"/>
      <c r="D53" s="821"/>
      <c r="E53" s="770"/>
      <c r="F53" s="770"/>
      <c r="G53" s="770"/>
      <c r="H53" s="770"/>
      <c r="I53" s="770"/>
      <c r="J53" s="814"/>
      <c r="K53" s="839"/>
      <c r="L53" s="821"/>
      <c r="M53" s="771"/>
      <c r="N53" s="2"/>
      <c r="O53" s="2"/>
      <c r="P53" s="2"/>
      <c r="Q53" s="2"/>
      <c r="R53" s="2"/>
      <c r="S53" s="2"/>
      <c r="T53" s="2"/>
      <c r="U53" s="2"/>
      <c r="V53" s="2"/>
      <c r="W53" s="2"/>
      <c r="X53" s="2"/>
      <c r="Y53" s="2"/>
      <c r="Z53" s="2"/>
    </row>
    <row r="54" spans="1:26" ht="17.25" customHeight="1">
      <c r="A54" s="836"/>
      <c r="B54" s="774"/>
      <c r="C54" s="811"/>
      <c r="D54" s="884"/>
      <c r="E54" s="885"/>
      <c r="F54" s="885"/>
      <c r="G54" s="885"/>
      <c r="H54" s="885"/>
      <c r="I54" s="885"/>
      <c r="J54" s="886"/>
      <c r="K54" s="839"/>
      <c r="L54" s="821"/>
      <c r="M54" s="771"/>
      <c r="N54" s="2"/>
      <c r="O54" s="2"/>
      <c r="P54" s="2"/>
      <c r="Q54" s="2"/>
      <c r="R54" s="2"/>
      <c r="S54" s="2"/>
      <c r="T54" s="2"/>
      <c r="U54" s="2"/>
      <c r="V54" s="2"/>
      <c r="W54" s="2"/>
      <c r="X54" s="2"/>
      <c r="Y54" s="2"/>
      <c r="Z54" s="2"/>
    </row>
    <row r="55" spans="1:26" ht="48.75" customHeight="1">
      <c r="A55" s="880" t="s">
        <v>133</v>
      </c>
      <c r="B55" s="777"/>
      <c r="C55" s="802"/>
      <c r="D55" s="962" t="s">
        <v>134</v>
      </c>
      <c r="E55" s="777"/>
      <c r="F55" s="777"/>
      <c r="G55" s="777"/>
      <c r="H55" s="777"/>
      <c r="I55" s="777"/>
      <c r="J55" s="797"/>
      <c r="K55" s="882"/>
      <c r="L55" s="777"/>
      <c r="M55" s="797"/>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156" t="s">
        <v>147</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156" t="s">
        <v>172</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142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80" t="s">
        <v>94</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80" t="s">
        <v>135</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101</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136</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00">
    <mergeCell ref="G34:M37"/>
    <mergeCell ref="A38:M38"/>
    <mergeCell ref="A39:M39"/>
    <mergeCell ref="D40:F41"/>
    <mergeCell ref="D42:J42"/>
    <mergeCell ref="A46:C46"/>
    <mergeCell ref="A47:C47"/>
    <mergeCell ref="A48:C48"/>
    <mergeCell ref="A49:C49"/>
    <mergeCell ref="L40:M41"/>
    <mergeCell ref="L42:M42"/>
    <mergeCell ref="D43:J43"/>
    <mergeCell ref="L43:M43"/>
    <mergeCell ref="A44:M44"/>
    <mergeCell ref="A45:M45"/>
    <mergeCell ref="D46:F46"/>
    <mergeCell ref="G46:J46"/>
    <mergeCell ref="L46:M46"/>
    <mergeCell ref="G40:J41"/>
    <mergeCell ref="K40:K41"/>
    <mergeCell ref="A40:C41"/>
    <mergeCell ref="A42:C42"/>
    <mergeCell ref="A43:C43"/>
    <mergeCell ref="A27:C27"/>
    <mergeCell ref="D27:J27"/>
    <mergeCell ref="L27:M27"/>
    <mergeCell ref="A28:C29"/>
    <mergeCell ref="D28:F28"/>
    <mergeCell ref="G28:K28"/>
    <mergeCell ref="L28:M28"/>
    <mergeCell ref="D29:F29"/>
    <mergeCell ref="G29:K29"/>
    <mergeCell ref="L29:M29"/>
    <mergeCell ref="A31:M31"/>
    <mergeCell ref="A32:F32"/>
    <mergeCell ref="G32:M33"/>
    <mergeCell ref="S33:X33"/>
    <mergeCell ref="A55:C55"/>
    <mergeCell ref="D55:J55"/>
    <mergeCell ref="D47:F47"/>
    <mergeCell ref="G47:J47"/>
    <mergeCell ref="L47:M47"/>
    <mergeCell ref="D48:F48"/>
    <mergeCell ref="G48:J48"/>
    <mergeCell ref="D49:F49"/>
    <mergeCell ref="G49:J49"/>
    <mergeCell ref="A50:C50"/>
    <mergeCell ref="D50:F50"/>
    <mergeCell ref="G50:J50"/>
    <mergeCell ref="A51:C54"/>
    <mergeCell ref="D51:J54"/>
    <mergeCell ref="L48:M48"/>
    <mergeCell ref="L49:M49"/>
    <mergeCell ref="L50:M50"/>
    <mergeCell ref="L51:M54"/>
    <mergeCell ref="K55:M55"/>
    <mergeCell ref="K51:K54"/>
    <mergeCell ref="A23:M23"/>
    <mergeCell ref="A24:M24"/>
    <mergeCell ref="T24:U24"/>
    <mergeCell ref="A25:M25"/>
    <mergeCell ref="N25:N26"/>
    <mergeCell ref="A26:C26"/>
    <mergeCell ref="D26:M26"/>
    <mergeCell ref="A13:C13"/>
    <mergeCell ref="D13:J13"/>
    <mergeCell ref="A14:C14"/>
    <mergeCell ref="D14:F14"/>
    <mergeCell ref="A15:C16"/>
    <mergeCell ref="A8:C8"/>
    <mergeCell ref="A9:M9"/>
    <mergeCell ref="A10:M10"/>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Q18:Q22"/>
    <mergeCell ref="D20:G22"/>
    <mergeCell ref="D8:J8"/>
    <mergeCell ref="L8:M8"/>
    <mergeCell ref="L13:M13"/>
    <mergeCell ref="L14:M14"/>
    <mergeCell ref="G14:J14"/>
    <mergeCell ref="D15:M15"/>
    <mergeCell ref="L16:M16"/>
    <mergeCell ref="D17:M17"/>
    <mergeCell ref="D16:F16"/>
    <mergeCell ref="G16:J16"/>
    <mergeCell ref="A17:C22"/>
    <mergeCell ref="I18:M22"/>
  </mergeCells>
  <dataValidations count="7">
    <dataValidation type="list" allowBlank="1" showInputMessage="1" showErrorMessage="1" prompt=" - " sqref="D8" xr:uid="{00000000-0002-0000-1E00-000000000000}">
      <formula1>$A$133:$A$135</formula1>
    </dataValidation>
    <dataValidation type="list" allowBlank="1" showInputMessage="1" showErrorMessage="1" prompt=" - " sqref="D13" xr:uid="{00000000-0002-0000-1E00-000001000000}">
      <formula1>$A$65:$A$68</formula1>
    </dataValidation>
    <dataValidation type="list" allowBlank="1" showInputMessage="1" showErrorMessage="1" prompt=" - " sqref="L8" xr:uid="{00000000-0002-0000-1E00-000002000000}">
      <formula1>$B$115:$B$127</formula1>
    </dataValidation>
    <dataValidation type="list" allowBlank="1" showErrorMessage="1" sqref="K47" xr:uid="{00000000-0002-0000-1E00-000003000000}">
      <formula1>$A$79:$A$82</formula1>
    </dataValidation>
    <dataValidation type="list" allowBlank="1" showInputMessage="1" showErrorMessage="1" prompt=" - " sqref="D47:D50" xr:uid="{00000000-0002-0000-1E00-000004000000}">
      <formula1>$A$79:$A$82</formula1>
    </dataValidation>
    <dataValidation type="list" allowBlank="1" showInputMessage="1" showErrorMessage="1" prompt=" - " sqref="D7" xr:uid="{00000000-0002-0000-1E00-000005000000}">
      <formula1>$A$143:$A$147</formula1>
    </dataValidation>
    <dataValidation type="list" allowBlank="1" showInputMessage="1" showErrorMessage="1" prompt=" - " sqref="D12" xr:uid="{00000000-0002-0000-1E00-000006000000}">
      <formula1>$A$108:$A$113</formula1>
    </dataValidation>
  </dataValidations>
  <pageMargins left="0.7" right="0.7" top="0.75" bottom="0.75" header="0" footer="0"/>
  <pageSetup orientation="landscape"/>
  <headerFooter>
    <oddFooter>&amp;LV5-20-05-2022</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C00"/>
  </sheetPr>
  <dimension ref="A1:Z1000"/>
  <sheetViews>
    <sheetView workbookViewId="0"/>
  </sheetViews>
  <sheetFormatPr baseColWidth="10" defaultColWidth="12.5703125" defaultRowHeight="15" customHeight="1"/>
  <cols>
    <col min="1" max="1" width="14.7109375" customWidth="1"/>
    <col min="3" max="3" width="12.85546875" customWidth="1"/>
    <col min="4" max="5" width="10.4257812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21.28515625" customWidth="1"/>
    <col min="15" max="16" width="10.7109375" hidden="1" customWidth="1"/>
    <col min="18" max="18" width="14.85546875" customWidth="1"/>
    <col min="19" max="19" width="14.5703125" customWidth="1"/>
    <col min="20" max="21" width="11.42578125" customWidth="1"/>
    <col min="22" max="22" width="13"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105</v>
      </c>
      <c r="E8" s="766"/>
      <c r="F8" s="766"/>
      <c r="G8" s="766"/>
      <c r="H8" s="766"/>
      <c r="I8" s="766"/>
      <c r="J8" s="767"/>
      <c r="K8" s="3" t="s">
        <v>6</v>
      </c>
      <c r="L8" s="768" t="s">
        <v>209</v>
      </c>
      <c r="M8" s="767"/>
      <c r="N8" s="2"/>
      <c r="O8" s="2"/>
      <c r="P8" s="2"/>
      <c r="Q8" s="2"/>
      <c r="R8" s="2"/>
      <c r="S8" s="2"/>
      <c r="T8" s="2"/>
      <c r="U8" s="2"/>
      <c r="V8" s="2"/>
      <c r="W8" s="2"/>
      <c r="X8" s="2"/>
      <c r="Y8" s="2"/>
      <c r="Z8" s="2"/>
    </row>
    <row r="9" spans="1:26"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54" customHeight="1">
      <c r="A11" s="783" t="s">
        <v>10</v>
      </c>
      <c r="B11" s="784"/>
      <c r="C11" s="785"/>
      <c r="D11" s="1276" t="s">
        <v>624</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row>
    <row r="12" spans="1:26" ht="36.75" customHeight="1">
      <c r="A12" s="803" t="s">
        <v>16</v>
      </c>
      <c r="B12" s="777"/>
      <c r="C12" s="797"/>
      <c r="D12" s="804" t="s">
        <v>17</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row>
    <row r="13" spans="1:26" ht="38.25" customHeight="1">
      <c r="A13" s="803" t="s">
        <v>24</v>
      </c>
      <c r="B13" s="777"/>
      <c r="C13" s="797"/>
      <c r="D13" s="805" t="s">
        <v>21</v>
      </c>
      <c r="E13" s="777"/>
      <c r="F13" s="777"/>
      <c r="G13" s="777"/>
      <c r="H13" s="777"/>
      <c r="I13" s="777"/>
      <c r="J13" s="797"/>
      <c r="K13" s="36" t="s">
        <v>25</v>
      </c>
      <c r="L13" s="806" t="s">
        <v>625</v>
      </c>
      <c r="M13" s="778"/>
      <c r="N13" s="157"/>
      <c r="O13" s="4"/>
      <c r="P13" s="4"/>
      <c r="Q13" s="4"/>
      <c r="R13" s="143" t="s">
        <v>27</v>
      </c>
      <c r="S13" s="13"/>
      <c r="T13" s="14" t="s">
        <v>28</v>
      </c>
      <c r="U13" s="15"/>
      <c r="V13" s="16"/>
      <c r="W13" s="16"/>
      <c r="X13" s="16"/>
      <c r="Y13" s="143" t="s">
        <v>29</v>
      </c>
      <c r="Z13" s="4"/>
    </row>
    <row r="14" spans="1:26" ht="34.5" customHeight="1">
      <c r="A14" s="803" t="s">
        <v>30</v>
      </c>
      <c r="B14" s="777"/>
      <c r="C14" s="797"/>
      <c r="D14" s="812" t="s">
        <v>108</v>
      </c>
      <c r="E14" s="777"/>
      <c r="F14" s="797"/>
      <c r="G14" s="874" t="s">
        <v>109</v>
      </c>
      <c r="H14" s="777"/>
      <c r="I14" s="777"/>
      <c r="J14" s="797"/>
      <c r="K14" s="144" t="s">
        <v>110</v>
      </c>
      <c r="L14" s="873" t="s">
        <v>111</v>
      </c>
      <c r="M14" s="778"/>
      <c r="N14" s="4"/>
      <c r="O14" s="4"/>
      <c r="P14" s="4"/>
      <c r="Q14" s="4"/>
      <c r="R14" s="145" t="s">
        <v>32</v>
      </c>
      <c r="S14" s="16"/>
      <c r="T14" s="18"/>
      <c r="U14" s="19" t="s">
        <v>28</v>
      </c>
      <c r="V14" s="16"/>
      <c r="W14" s="16"/>
      <c r="X14" s="16"/>
      <c r="Y14" s="145" t="s">
        <v>29</v>
      </c>
      <c r="Z14" s="4"/>
    </row>
    <row r="15" spans="1:26" ht="24.75" customHeight="1">
      <c r="A15" s="959" t="s">
        <v>33</v>
      </c>
      <c r="B15" s="809"/>
      <c r="C15" s="810"/>
      <c r="D15" s="828"/>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row>
    <row r="16" spans="1:26" ht="36.75" customHeight="1">
      <c r="A16" s="773"/>
      <c r="B16" s="774"/>
      <c r="C16" s="811"/>
      <c r="D16" s="950" t="s">
        <v>35</v>
      </c>
      <c r="E16" s="777"/>
      <c r="F16" s="797"/>
      <c r="G16" s="871" t="s">
        <v>36</v>
      </c>
      <c r="H16" s="777"/>
      <c r="I16" s="777"/>
      <c r="J16" s="797"/>
      <c r="K16" s="64" t="s">
        <v>37</v>
      </c>
      <c r="L16" s="967" t="s">
        <v>38</v>
      </c>
      <c r="M16" s="778"/>
      <c r="N16" s="4"/>
      <c r="O16" s="4"/>
      <c r="P16" s="4"/>
      <c r="Q16" s="4"/>
      <c r="R16" s="145" t="s">
        <v>39</v>
      </c>
      <c r="S16" s="16"/>
      <c r="T16" s="16"/>
      <c r="U16" s="16"/>
      <c r="V16" s="19" t="s">
        <v>28</v>
      </c>
      <c r="W16" s="19" t="s">
        <v>28</v>
      </c>
      <c r="X16" s="19" t="s">
        <v>28</v>
      </c>
      <c r="Y16" s="145" t="s">
        <v>39</v>
      </c>
      <c r="Z16" s="4"/>
    </row>
    <row r="17" spans="1:26" ht="39.75" customHeight="1">
      <c r="A17" s="959" t="s">
        <v>40</v>
      </c>
      <c r="B17" s="809"/>
      <c r="C17" s="810"/>
      <c r="D17" s="951"/>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row>
    <row r="18" spans="1:26" ht="20.25" customHeight="1">
      <c r="A18" s="772"/>
      <c r="B18" s="770"/>
      <c r="C18" s="814"/>
      <c r="D18" s="147" t="s">
        <v>114</v>
      </c>
      <c r="E18" s="148">
        <v>2023</v>
      </c>
      <c r="F18" s="148">
        <v>2024</v>
      </c>
      <c r="G18" s="148">
        <v>2025</v>
      </c>
      <c r="H18" s="148">
        <v>2026</v>
      </c>
      <c r="I18" s="1283" t="s">
        <v>619</v>
      </c>
      <c r="J18" s="809"/>
      <c r="K18" s="809"/>
      <c r="L18" s="809"/>
      <c r="M18" s="820"/>
      <c r="N18" s="1275"/>
      <c r="O18" s="4"/>
      <c r="P18" s="4"/>
      <c r="Q18" s="981"/>
      <c r="R18" s="2"/>
      <c r="S18" s="2"/>
      <c r="T18" s="2"/>
      <c r="U18" s="2"/>
      <c r="V18" s="2"/>
      <c r="W18" s="2"/>
      <c r="X18" s="2"/>
      <c r="Y18" s="2"/>
      <c r="Z18" s="4"/>
    </row>
    <row r="19" spans="1:26" ht="20.25" customHeight="1">
      <c r="A19" s="772"/>
      <c r="B19" s="770"/>
      <c r="C19" s="814"/>
      <c r="D19" s="149" t="s">
        <v>45</v>
      </c>
      <c r="E19" s="150" t="s">
        <v>29</v>
      </c>
      <c r="F19" s="150" t="s">
        <v>29</v>
      </c>
      <c r="G19" s="150" t="s">
        <v>29</v>
      </c>
      <c r="H19" s="150" t="s">
        <v>29</v>
      </c>
      <c r="I19" s="770"/>
      <c r="J19" s="770"/>
      <c r="K19" s="770"/>
      <c r="L19" s="770"/>
      <c r="M19" s="771"/>
      <c r="N19" s="772"/>
      <c r="O19" s="2"/>
      <c r="P19" s="2"/>
      <c r="Q19" s="770"/>
      <c r="R19" s="2"/>
      <c r="S19" s="2"/>
      <c r="T19" s="2"/>
      <c r="U19" s="2"/>
      <c r="V19" s="2"/>
      <c r="W19" s="2"/>
      <c r="X19" s="2"/>
      <c r="Y19" s="160"/>
      <c r="Z19" s="2"/>
    </row>
    <row r="20" spans="1:26" ht="18.75" customHeight="1">
      <c r="A20" s="772"/>
      <c r="B20" s="770"/>
      <c r="C20" s="814"/>
      <c r="D20" s="952"/>
      <c r="E20" s="809"/>
      <c r="F20" s="809"/>
      <c r="G20" s="866"/>
      <c r="H20" s="160"/>
      <c r="I20" s="770"/>
      <c r="J20" s="770"/>
      <c r="K20" s="770"/>
      <c r="L20" s="770"/>
      <c r="M20" s="771"/>
      <c r="N20" s="772"/>
      <c r="O20" s="2"/>
      <c r="P20" s="2"/>
      <c r="Q20" s="770"/>
      <c r="R20" s="2"/>
      <c r="S20" s="2"/>
      <c r="T20" s="2"/>
      <c r="U20" s="2"/>
      <c r="V20" s="2"/>
      <c r="W20" s="2"/>
      <c r="X20" s="2"/>
      <c r="Y20" s="2"/>
      <c r="Z20" s="2"/>
    </row>
    <row r="21" spans="1:26" ht="12.75" customHeight="1">
      <c r="A21" s="772"/>
      <c r="B21" s="770"/>
      <c r="C21" s="814"/>
      <c r="D21" s="821"/>
      <c r="E21" s="770"/>
      <c r="F21" s="770"/>
      <c r="G21" s="903"/>
      <c r="H21" s="160"/>
      <c r="I21" s="770"/>
      <c r="J21" s="770"/>
      <c r="K21" s="770"/>
      <c r="L21" s="770"/>
      <c r="M21" s="771"/>
      <c r="N21" s="772"/>
      <c r="O21" s="2"/>
      <c r="P21" s="2"/>
      <c r="Q21" s="770"/>
      <c r="R21" s="2"/>
      <c r="S21" s="2"/>
      <c r="T21" s="2"/>
      <c r="U21" s="2"/>
      <c r="V21" s="2"/>
      <c r="W21" s="2"/>
      <c r="X21" s="2"/>
      <c r="Y21" s="2"/>
      <c r="Z21" s="2"/>
    </row>
    <row r="22" spans="1:26" ht="13.5" customHeight="1">
      <c r="A22" s="815"/>
      <c r="B22" s="816"/>
      <c r="C22" s="817"/>
      <c r="D22" s="822"/>
      <c r="E22" s="816"/>
      <c r="F22" s="816"/>
      <c r="G22" s="904"/>
      <c r="H22" s="458"/>
      <c r="I22" s="816"/>
      <c r="J22" s="816"/>
      <c r="K22" s="816"/>
      <c r="L22" s="816"/>
      <c r="M22" s="823"/>
      <c r="N22" s="772"/>
      <c r="O22" s="2"/>
      <c r="P22" s="2"/>
      <c r="Q22" s="770"/>
      <c r="R22" s="2"/>
      <c r="S22" s="2"/>
      <c r="T22" s="2"/>
      <c r="U22" s="2"/>
      <c r="V22" s="2"/>
      <c r="W22" s="2"/>
      <c r="X22" s="2"/>
      <c r="Y22" s="2"/>
      <c r="Z22" s="2"/>
    </row>
    <row r="23" spans="1:26"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80" t="s">
        <v>46</v>
      </c>
      <c r="B24" s="781"/>
      <c r="C24" s="781"/>
      <c r="D24" s="781"/>
      <c r="E24" s="781"/>
      <c r="F24" s="781"/>
      <c r="G24" s="781"/>
      <c r="H24" s="781"/>
      <c r="I24" s="781"/>
      <c r="J24" s="781"/>
      <c r="K24" s="781"/>
      <c r="L24" s="781"/>
      <c r="M24" s="782"/>
      <c r="N24" s="2"/>
      <c r="O24" s="2"/>
      <c r="P24" s="2"/>
      <c r="Q24" s="2"/>
      <c r="R24" s="2"/>
      <c r="S24" s="2"/>
      <c r="T24" s="981"/>
      <c r="U24" s="770"/>
      <c r="V24" s="2"/>
      <c r="W24" s="2"/>
      <c r="X24" s="2"/>
      <c r="Y24" s="2"/>
      <c r="Z24" s="2"/>
    </row>
    <row r="25" spans="1:26" ht="48" customHeight="1">
      <c r="A25" s="828" t="s">
        <v>626</v>
      </c>
      <c r="B25" s="777"/>
      <c r="C25" s="777"/>
      <c r="D25" s="777"/>
      <c r="E25" s="777"/>
      <c r="F25" s="777"/>
      <c r="G25" s="777"/>
      <c r="H25" s="777"/>
      <c r="I25" s="777"/>
      <c r="J25" s="777"/>
      <c r="K25" s="777"/>
      <c r="L25" s="777"/>
      <c r="M25" s="797"/>
      <c r="N25" s="1277"/>
      <c r="O25" s="2"/>
      <c r="P25" s="2"/>
      <c r="Q25" s="2"/>
      <c r="R25" s="2"/>
      <c r="S25" s="2"/>
      <c r="T25" s="2"/>
      <c r="U25" s="2"/>
      <c r="V25" s="2"/>
      <c r="W25" s="2"/>
      <c r="X25" s="2"/>
      <c r="Y25" s="2"/>
      <c r="Z25" s="2"/>
    </row>
    <row r="26" spans="1:26" ht="139.5" customHeight="1">
      <c r="A26" s="803" t="s">
        <v>48</v>
      </c>
      <c r="B26" s="777"/>
      <c r="C26" s="797"/>
      <c r="D26" s="889" t="s">
        <v>627</v>
      </c>
      <c r="E26" s="777"/>
      <c r="F26" s="777"/>
      <c r="G26" s="777"/>
      <c r="H26" s="777"/>
      <c r="I26" s="777"/>
      <c r="J26" s="777"/>
      <c r="K26" s="777"/>
      <c r="L26" s="777"/>
      <c r="M26" s="778"/>
      <c r="N26" s="770"/>
      <c r="O26" s="2"/>
      <c r="P26" s="2"/>
      <c r="Q26" s="2"/>
      <c r="R26" s="2"/>
      <c r="S26" s="162"/>
      <c r="T26" s="2"/>
      <c r="U26" s="2"/>
      <c r="V26" s="2"/>
      <c r="W26" s="4"/>
      <c r="X26" s="4"/>
      <c r="Y26" s="2"/>
      <c r="Z26" s="2"/>
    </row>
    <row r="27" spans="1:26" ht="48" customHeight="1">
      <c r="A27" s="803" t="s">
        <v>50</v>
      </c>
      <c r="B27" s="777"/>
      <c r="C27" s="797"/>
      <c r="D27" s="824" t="s">
        <v>253</v>
      </c>
      <c r="E27" s="809"/>
      <c r="F27" s="809"/>
      <c r="G27" s="809"/>
      <c r="H27" s="809"/>
      <c r="I27" s="809"/>
      <c r="J27" s="810"/>
      <c r="K27" s="32" t="s">
        <v>52</v>
      </c>
      <c r="L27" s="824" t="s">
        <v>51</v>
      </c>
      <c r="M27" s="820"/>
      <c r="N27" s="157"/>
      <c r="O27" s="4"/>
      <c r="P27" s="4"/>
      <c r="Q27" s="4"/>
      <c r="R27" s="4"/>
      <c r="S27" s="162"/>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162"/>
      <c r="T28" s="4"/>
      <c r="U28" s="4"/>
      <c r="V28" s="4"/>
      <c r="W28" s="4"/>
      <c r="X28" s="4"/>
      <c r="Y28" s="4"/>
      <c r="Z28" s="4"/>
    </row>
    <row r="29" spans="1:26" ht="33.75" customHeight="1">
      <c r="A29" s="815"/>
      <c r="B29" s="816"/>
      <c r="C29" s="817"/>
      <c r="D29" s="1219" t="s">
        <v>343</v>
      </c>
      <c r="E29" s="777"/>
      <c r="F29" s="797"/>
      <c r="G29" s="1018" t="s">
        <v>119</v>
      </c>
      <c r="H29" s="777"/>
      <c r="I29" s="777"/>
      <c r="J29" s="777"/>
      <c r="K29" s="797"/>
      <c r="L29" s="960" t="s">
        <v>344</v>
      </c>
      <c r="M29" s="797"/>
      <c r="N29" s="2"/>
      <c r="O29" s="2"/>
      <c r="P29" s="2"/>
      <c r="Q29" s="2"/>
      <c r="R29" s="2"/>
      <c r="S29" s="162"/>
      <c r="T29" s="2"/>
      <c r="U29" s="2"/>
      <c r="V29" s="2"/>
      <c r="W29" s="4"/>
      <c r="X29" s="4"/>
      <c r="Y29" s="2"/>
      <c r="Z29" s="2"/>
    </row>
    <row r="30" spans="1:26" ht="15" customHeight="1">
      <c r="A30" s="1"/>
      <c r="B30" s="4"/>
      <c r="C30" s="4"/>
      <c r="D30" s="4"/>
      <c r="E30" s="4"/>
      <c r="F30" s="4"/>
      <c r="G30" s="4"/>
      <c r="H30" s="4"/>
      <c r="I30" s="4"/>
      <c r="J30" s="4"/>
      <c r="K30" s="4"/>
      <c r="L30" s="4"/>
      <c r="M30" s="33"/>
      <c r="N30" s="2"/>
      <c r="O30" s="2"/>
      <c r="P30" s="2"/>
      <c r="Q30" s="2"/>
      <c r="R30" s="2"/>
      <c r="S30" s="162"/>
      <c r="T30" s="2"/>
      <c r="U30" s="2"/>
      <c r="V30" s="2"/>
      <c r="W30" s="4"/>
      <c r="X30" s="4"/>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162"/>
      <c r="T31" s="2"/>
      <c r="U31" s="2"/>
      <c r="V31" s="2"/>
      <c r="W31" s="4"/>
      <c r="X31" s="4"/>
      <c r="Y31" s="4"/>
      <c r="Z31" s="4"/>
    </row>
    <row r="32" spans="1:26"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38.25" customHeight="1">
      <c r="A33" s="68" t="s">
        <v>121</v>
      </c>
      <c r="B33" s="151" t="s">
        <v>122</v>
      </c>
      <c r="C33" s="70" t="s">
        <v>611</v>
      </c>
      <c r="D33" s="70" t="s">
        <v>612</v>
      </c>
      <c r="E33" s="70" t="s">
        <v>597</v>
      </c>
      <c r="F33" s="71" t="s">
        <v>68</v>
      </c>
      <c r="G33" s="827"/>
      <c r="H33" s="774"/>
      <c r="I33" s="774"/>
      <c r="J33" s="774"/>
      <c r="K33" s="774"/>
      <c r="L33" s="774"/>
      <c r="M33" s="775"/>
      <c r="N33" s="2"/>
      <c r="O33" s="2"/>
      <c r="P33" s="2"/>
      <c r="Q33" s="2"/>
      <c r="R33" s="2"/>
      <c r="S33" s="1005"/>
      <c r="T33" s="770"/>
      <c r="U33" s="770"/>
      <c r="V33" s="770"/>
      <c r="W33" s="770"/>
      <c r="X33" s="770"/>
      <c r="Y33" s="2"/>
      <c r="Z33" s="2"/>
    </row>
    <row r="34" spans="1:26" ht="22.5" customHeight="1">
      <c r="A34" s="330" t="s">
        <v>314</v>
      </c>
      <c r="B34" s="72">
        <v>0.9</v>
      </c>
      <c r="C34" s="462">
        <v>59</v>
      </c>
      <c r="D34" s="462">
        <v>70</v>
      </c>
      <c r="E34" s="330"/>
      <c r="F34" s="334">
        <f t="shared" ref="F34:F45" si="0">C34/D34</f>
        <v>0.84285714285714286</v>
      </c>
      <c r="G34" s="1279"/>
      <c r="H34" s="770"/>
      <c r="I34" s="770"/>
      <c r="J34" s="770"/>
      <c r="K34" s="770"/>
      <c r="L34" s="770"/>
      <c r="M34" s="771"/>
      <c r="N34" s="2"/>
      <c r="O34" s="2"/>
      <c r="P34" s="2"/>
      <c r="Q34" s="2"/>
      <c r="R34" s="2"/>
      <c r="S34" s="195"/>
      <c r="T34" s="195"/>
      <c r="U34" s="195"/>
      <c r="V34" s="195"/>
      <c r="W34" s="195"/>
      <c r="X34" s="195"/>
      <c r="Y34" s="2"/>
      <c r="Z34" s="2"/>
    </row>
    <row r="35" spans="1:26" ht="22.5" customHeight="1">
      <c r="A35" s="330" t="s">
        <v>315</v>
      </c>
      <c r="B35" s="72">
        <v>0.9</v>
      </c>
      <c r="C35" s="462">
        <v>113</v>
      </c>
      <c r="D35" s="462">
        <v>115</v>
      </c>
      <c r="E35" s="330"/>
      <c r="F35" s="334">
        <f t="shared" si="0"/>
        <v>0.9826086956521739</v>
      </c>
      <c r="G35" s="770"/>
      <c r="H35" s="770"/>
      <c r="I35" s="770"/>
      <c r="J35" s="770"/>
      <c r="K35" s="770"/>
      <c r="L35" s="770"/>
      <c r="M35" s="771"/>
      <c r="N35" s="2"/>
      <c r="O35" s="2"/>
      <c r="P35" s="2"/>
      <c r="Q35" s="2"/>
      <c r="R35" s="2"/>
      <c r="S35" s="2"/>
      <c r="T35" s="2"/>
      <c r="U35" s="2"/>
      <c r="V35" s="2"/>
      <c r="W35" s="2"/>
      <c r="X35" s="2"/>
      <c r="Y35" s="2"/>
      <c r="Z35" s="2"/>
    </row>
    <row r="36" spans="1:26" ht="22.5" customHeight="1">
      <c r="A36" s="330" t="s">
        <v>316</v>
      </c>
      <c r="B36" s="72">
        <v>0.9</v>
      </c>
      <c r="C36" s="462">
        <v>65</v>
      </c>
      <c r="D36" s="462">
        <v>83</v>
      </c>
      <c r="E36" s="330"/>
      <c r="F36" s="334">
        <f t="shared" si="0"/>
        <v>0.7831325301204819</v>
      </c>
      <c r="G36" s="770"/>
      <c r="H36" s="770"/>
      <c r="I36" s="770"/>
      <c r="J36" s="770"/>
      <c r="K36" s="770"/>
      <c r="L36" s="770"/>
      <c r="M36" s="771"/>
      <c r="N36" s="2"/>
      <c r="O36" s="2"/>
      <c r="P36" s="2"/>
      <c r="Q36" s="2"/>
      <c r="R36" s="2"/>
      <c r="S36" s="2"/>
      <c r="T36" s="2"/>
      <c r="U36" s="2"/>
      <c r="V36" s="2"/>
      <c r="W36" s="2"/>
      <c r="X36" s="2"/>
      <c r="Y36" s="2"/>
      <c r="Z36" s="2"/>
    </row>
    <row r="37" spans="1:26" ht="22.5" customHeight="1">
      <c r="A37" s="330" t="s">
        <v>317</v>
      </c>
      <c r="B37" s="72">
        <v>0.9</v>
      </c>
      <c r="C37" s="462">
        <v>58</v>
      </c>
      <c r="D37" s="462">
        <v>68</v>
      </c>
      <c r="E37" s="330"/>
      <c r="F37" s="463">
        <f t="shared" si="0"/>
        <v>0.8529411764705882</v>
      </c>
      <c r="G37" s="770"/>
      <c r="H37" s="770"/>
      <c r="I37" s="770"/>
      <c r="J37" s="770"/>
      <c r="K37" s="770"/>
      <c r="L37" s="770"/>
      <c r="M37" s="771"/>
      <c r="N37" s="2"/>
      <c r="O37" s="2"/>
      <c r="P37" s="2"/>
      <c r="Q37" s="2"/>
      <c r="R37" s="2"/>
      <c r="S37" s="2"/>
      <c r="T37" s="2"/>
      <c r="U37" s="2"/>
      <c r="V37" s="2"/>
      <c r="W37" s="2"/>
      <c r="X37" s="2"/>
      <c r="Y37" s="2"/>
      <c r="Z37" s="2"/>
    </row>
    <row r="38" spans="1:26" ht="22.5" customHeight="1">
      <c r="A38" s="330" t="s">
        <v>318</v>
      </c>
      <c r="B38" s="72">
        <v>0.9</v>
      </c>
      <c r="C38" s="462">
        <v>51</v>
      </c>
      <c r="D38" s="462">
        <v>70</v>
      </c>
      <c r="E38" s="330"/>
      <c r="F38" s="463">
        <f t="shared" si="0"/>
        <v>0.72857142857142854</v>
      </c>
      <c r="G38" s="770"/>
      <c r="H38" s="770"/>
      <c r="I38" s="770"/>
      <c r="J38" s="770"/>
      <c r="K38" s="770"/>
      <c r="L38" s="770"/>
      <c r="M38" s="771"/>
      <c r="N38" s="2"/>
      <c r="O38" s="2"/>
      <c r="P38" s="2"/>
      <c r="Q38" s="2"/>
      <c r="R38" s="2"/>
      <c r="S38" s="2"/>
      <c r="T38" s="2"/>
      <c r="U38" s="2"/>
      <c r="V38" s="2"/>
      <c r="W38" s="2"/>
      <c r="X38" s="2"/>
      <c r="Y38" s="2"/>
      <c r="Z38" s="2"/>
    </row>
    <row r="39" spans="1:26" ht="22.5" customHeight="1">
      <c r="A39" s="330" t="s">
        <v>319</v>
      </c>
      <c r="B39" s="72">
        <v>0.9</v>
      </c>
      <c r="C39" s="462">
        <v>70</v>
      </c>
      <c r="D39" s="462">
        <v>71</v>
      </c>
      <c r="E39" s="330"/>
      <c r="F39" s="463">
        <f t="shared" si="0"/>
        <v>0.9859154929577465</v>
      </c>
      <c r="G39" s="770"/>
      <c r="H39" s="770"/>
      <c r="I39" s="770"/>
      <c r="J39" s="770"/>
      <c r="K39" s="770"/>
      <c r="L39" s="770"/>
      <c r="M39" s="771"/>
      <c r="N39" s="2"/>
      <c r="O39" s="2"/>
      <c r="P39" s="2"/>
      <c r="Q39" s="2"/>
      <c r="R39" s="2"/>
      <c r="S39" s="2"/>
      <c r="T39" s="2"/>
      <c r="U39" s="2"/>
      <c r="V39" s="2"/>
      <c r="W39" s="2"/>
      <c r="X39" s="2"/>
      <c r="Y39" s="2"/>
      <c r="Z39" s="2"/>
    </row>
    <row r="40" spans="1:26" ht="22.5" customHeight="1">
      <c r="A40" s="332" t="s">
        <v>320</v>
      </c>
      <c r="B40" s="72">
        <v>0.9</v>
      </c>
      <c r="C40" s="462">
        <v>116</v>
      </c>
      <c r="D40" s="462">
        <v>135</v>
      </c>
      <c r="E40" s="330"/>
      <c r="F40" s="463">
        <f t="shared" si="0"/>
        <v>0.85925925925925928</v>
      </c>
      <c r="G40" s="770"/>
      <c r="H40" s="770"/>
      <c r="I40" s="770"/>
      <c r="J40" s="770"/>
      <c r="K40" s="770"/>
      <c r="L40" s="770"/>
      <c r="M40" s="771"/>
      <c r="N40" s="2"/>
      <c r="O40" s="2"/>
      <c r="P40" s="2"/>
      <c r="Q40" s="2"/>
      <c r="R40" s="2"/>
      <c r="S40" s="2"/>
      <c r="T40" s="2"/>
      <c r="U40" s="2"/>
      <c r="V40" s="2"/>
      <c r="W40" s="2"/>
      <c r="X40" s="2"/>
      <c r="Y40" s="2"/>
      <c r="Z40" s="2"/>
    </row>
    <row r="41" spans="1:26" ht="22.5" customHeight="1">
      <c r="A41" s="332" t="s">
        <v>374</v>
      </c>
      <c r="B41" s="72">
        <v>0.9</v>
      </c>
      <c r="C41" s="462">
        <v>82</v>
      </c>
      <c r="D41" s="462">
        <v>92</v>
      </c>
      <c r="E41" s="330"/>
      <c r="F41" s="463">
        <f t="shared" si="0"/>
        <v>0.89130434782608692</v>
      </c>
      <c r="G41" s="770"/>
      <c r="H41" s="770"/>
      <c r="I41" s="770"/>
      <c r="J41" s="770"/>
      <c r="K41" s="770"/>
      <c r="L41" s="770"/>
      <c r="M41" s="771"/>
      <c r="N41" s="2"/>
      <c r="O41" s="2"/>
      <c r="P41" s="2"/>
      <c r="Q41" s="2"/>
      <c r="R41" s="2"/>
      <c r="S41" s="2"/>
      <c r="T41" s="2"/>
      <c r="U41" s="2"/>
      <c r="V41" s="2"/>
      <c r="W41" s="2"/>
      <c r="X41" s="2"/>
      <c r="Y41" s="2"/>
      <c r="Z41" s="2"/>
    </row>
    <row r="42" spans="1:26" ht="27.75" customHeight="1">
      <c r="A42" s="332" t="s">
        <v>323</v>
      </c>
      <c r="B42" s="72">
        <v>0.9</v>
      </c>
      <c r="C42" s="462"/>
      <c r="D42" s="462"/>
      <c r="E42" s="330"/>
      <c r="F42" s="463" t="e">
        <f t="shared" si="0"/>
        <v>#DIV/0!</v>
      </c>
      <c r="G42" s="770"/>
      <c r="H42" s="770"/>
      <c r="I42" s="770"/>
      <c r="J42" s="770"/>
      <c r="K42" s="770"/>
      <c r="L42" s="770"/>
      <c r="M42" s="771"/>
      <c r="N42" s="2"/>
      <c r="O42" s="2"/>
      <c r="P42" s="2"/>
      <c r="Q42" s="2"/>
      <c r="R42" s="2"/>
      <c r="S42" s="2"/>
      <c r="T42" s="2"/>
      <c r="U42" s="2"/>
      <c r="V42" s="2"/>
      <c r="W42" s="2"/>
      <c r="X42" s="2"/>
      <c r="Y42" s="2"/>
      <c r="Z42" s="2"/>
    </row>
    <row r="43" spans="1:26" ht="22.5" customHeight="1">
      <c r="A43" s="332" t="s">
        <v>324</v>
      </c>
      <c r="B43" s="72">
        <v>0.9</v>
      </c>
      <c r="C43" s="462"/>
      <c r="D43" s="462"/>
      <c r="E43" s="330"/>
      <c r="F43" s="463" t="e">
        <f t="shared" si="0"/>
        <v>#DIV/0!</v>
      </c>
      <c r="G43" s="770"/>
      <c r="H43" s="770"/>
      <c r="I43" s="770"/>
      <c r="J43" s="770"/>
      <c r="K43" s="770"/>
      <c r="L43" s="770"/>
      <c r="M43" s="771"/>
      <c r="N43" s="2"/>
      <c r="O43" s="2"/>
      <c r="P43" s="2"/>
      <c r="Q43" s="2"/>
      <c r="R43" s="2"/>
      <c r="S43" s="2"/>
      <c r="T43" s="2"/>
      <c r="U43" s="2"/>
      <c r="V43" s="2"/>
      <c r="W43" s="2"/>
      <c r="X43" s="2"/>
      <c r="Y43" s="2"/>
      <c r="Z43" s="2"/>
    </row>
    <row r="44" spans="1:26" ht="22.5" customHeight="1">
      <c r="A44" s="332" t="s">
        <v>325</v>
      </c>
      <c r="B44" s="72">
        <v>0.9</v>
      </c>
      <c r="C44" s="462"/>
      <c r="D44" s="462"/>
      <c r="E44" s="330"/>
      <c r="F44" s="463" t="e">
        <f t="shared" si="0"/>
        <v>#DIV/0!</v>
      </c>
      <c r="G44" s="770"/>
      <c r="H44" s="770"/>
      <c r="I44" s="770"/>
      <c r="J44" s="770"/>
      <c r="K44" s="770"/>
      <c r="L44" s="770"/>
      <c r="M44" s="771"/>
      <c r="N44" s="2"/>
      <c r="O44" s="2"/>
      <c r="P44" s="2"/>
      <c r="Q44" s="2"/>
      <c r="R44" s="2"/>
      <c r="S44" s="2"/>
      <c r="T44" s="2"/>
      <c r="U44" s="2"/>
      <c r="V44" s="2"/>
      <c r="W44" s="2"/>
      <c r="X44" s="2"/>
      <c r="Y44" s="2"/>
      <c r="Z44" s="2"/>
    </row>
    <row r="45" spans="1:26" ht="22.5" customHeight="1">
      <c r="A45" s="332" t="s">
        <v>326</v>
      </c>
      <c r="B45" s="72">
        <v>0.9</v>
      </c>
      <c r="C45" s="462"/>
      <c r="D45" s="462"/>
      <c r="E45" s="330"/>
      <c r="F45" s="463" t="e">
        <f t="shared" si="0"/>
        <v>#DIV/0!</v>
      </c>
      <c r="G45" s="770"/>
      <c r="H45" s="770"/>
      <c r="I45" s="770"/>
      <c r="J45" s="770"/>
      <c r="K45" s="770"/>
      <c r="L45" s="770"/>
      <c r="M45" s="771"/>
      <c r="N45" s="2"/>
      <c r="O45" s="2"/>
      <c r="P45" s="2"/>
      <c r="Q45" s="2"/>
      <c r="R45" s="2"/>
      <c r="S45" s="2"/>
      <c r="T45" s="2"/>
      <c r="U45" s="2"/>
      <c r="V45" s="2"/>
      <c r="W45" s="2"/>
      <c r="X45" s="2"/>
      <c r="Y45" s="2"/>
      <c r="Z45" s="2"/>
    </row>
    <row r="46" spans="1:26" ht="37.5" customHeight="1">
      <c r="A46" s="45" t="s">
        <v>73</v>
      </c>
      <c r="B46" s="72">
        <f>AVERAGE(B34:B37)</f>
        <v>0.9</v>
      </c>
      <c r="C46" s="462">
        <f t="shared" ref="C46:E46" si="1">SUM(C34:C37)</f>
        <v>295</v>
      </c>
      <c r="D46" s="462">
        <f t="shared" si="1"/>
        <v>336</v>
      </c>
      <c r="E46" s="330">
        <f t="shared" si="1"/>
        <v>0</v>
      </c>
      <c r="F46" s="464">
        <f>AVERAGE(F34:F36)</f>
        <v>0.86953278954326618</v>
      </c>
      <c r="G46" s="770"/>
      <c r="H46" s="770"/>
      <c r="I46" s="770"/>
      <c r="J46" s="770"/>
      <c r="K46" s="770"/>
      <c r="L46" s="770"/>
      <c r="M46" s="771"/>
      <c r="N46" s="2"/>
      <c r="O46" s="2"/>
      <c r="P46" s="2"/>
      <c r="Q46" s="2"/>
      <c r="R46" s="2"/>
      <c r="S46" s="2"/>
      <c r="T46" s="2"/>
      <c r="U46" s="2"/>
      <c r="V46" s="2"/>
      <c r="W46" s="2"/>
      <c r="X46" s="2"/>
      <c r="Y46" s="2"/>
      <c r="Z46" s="2"/>
    </row>
    <row r="47" spans="1:26" ht="9" customHeight="1">
      <c r="A47" s="160"/>
      <c r="B47" s="2"/>
      <c r="C47" s="2"/>
      <c r="D47" s="2"/>
      <c r="E47" s="2"/>
      <c r="F47" s="2"/>
      <c r="G47" s="774"/>
      <c r="H47" s="774"/>
      <c r="I47" s="774"/>
      <c r="J47" s="774"/>
      <c r="K47" s="774"/>
      <c r="L47" s="774"/>
      <c r="M47" s="775"/>
      <c r="N47" s="2"/>
      <c r="O47" s="2"/>
      <c r="P47" s="2"/>
      <c r="Q47" s="2"/>
      <c r="R47" s="2"/>
      <c r="S47" s="2"/>
      <c r="T47" s="2"/>
      <c r="U47" s="2"/>
      <c r="V47" s="2"/>
      <c r="W47" s="2"/>
      <c r="X47" s="2"/>
      <c r="Y47" s="2"/>
      <c r="Z47" s="2"/>
    </row>
    <row r="48" spans="1:26" ht="36" customHeight="1">
      <c r="A48" s="803" t="s">
        <v>74</v>
      </c>
      <c r="B48" s="777"/>
      <c r="C48" s="777"/>
      <c r="D48" s="777"/>
      <c r="E48" s="777"/>
      <c r="F48" s="777"/>
      <c r="G48" s="777"/>
      <c r="H48" s="777"/>
      <c r="I48" s="777"/>
      <c r="J48" s="777"/>
      <c r="K48" s="777"/>
      <c r="L48" s="777"/>
      <c r="M48" s="778"/>
      <c r="N48" s="2"/>
      <c r="O48" s="2"/>
      <c r="P48" s="2"/>
      <c r="Q48" s="2"/>
      <c r="R48" s="2"/>
      <c r="S48" s="2"/>
      <c r="T48" s="2"/>
      <c r="U48" s="2"/>
      <c r="V48" s="2"/>
      <c r="W48" s="2"/>
      <c r="X48" s="2"/>
      <c r="Y48" s="2"/>
      <c r="Z48" s="2"/>
    </row>
    <row r="49" spans="1:26" ht="222" customHeight="1">
      <c r="A49" s="1280" t="s">
        <v>628</v>
      </c>
      <c r="B49" s="809"/>
      <c r="C49" s="809"/>
      <c r="D49" s="809"/>
      <c r="E49" s="809"/>
      <c r="F49" s="809"/>
      <c r="G49" s="809"/>
      <c r="H49" s="809"/>
      <c r="I49" s="809"/>
      <c r="J49" s="809"/>
      <c r="K49" s="809"/>
      <c r="L49" s="809"/>
      <c r="M49" s="820"/>
      <c r="N49" s="2"/>
      <c r="O49" s="2"/>
      <c r="P49" s="2"/>
      <c r="Q49" s="2"/>
      <c r="R49" s="2"/>
      <c r="S49" s="2"/>
      <c r="T49" s="2"/>
      <c r="U49" s="2"/>
      <c r="V49" s="2"/>
      <c r="W49" s="2"/>
      <c r="X49" s="2"/>
      <c r="Y49" s="2"/>
      <c r="Z49" s="2"/>
    </row>
    <row r="50" spans="1:26" ht="31.5" customHeight="1">
      <c r="A50" s="864" t="s">
        <v>76</v>
      </c>
      <c r="B50" s="809"/>
      <c r="C50" s="810"/>
      <c r="D50" s="890" t="s">
        <v>77</v>
      </c>
      <c r="E50" s="809"/>
      <c r="F50" s="810"/>
      <c r="G50" s="853" t="s">
        <v>78</v>
      </c>
      <c r="H50" s="809"/>
      <c r="I50" s="809"/>
      <c r="J50" s="810"/>
      <c r="K50" s="857" t="s">
        <v>79</v>
      </c>
      <c r="L50" s="891"/>
      <c r="M50" s="820"/>
      <c r="N50" s="2"/>
      <c r="O50" s="2"/>
      <c r="P50" s="2"/>
      <c r="Q50" s="2"/>
      <c r="R50" s="2"/>
      <c r="S50" s="2"/>
      <c r="T50" s="2"/>
      <c r="U50" s="2"/>
      <c r="V50" s="2"/>
      <c r="W50" s="2"/>
      <c r="X50" s="2"/>
      <c r="Y50" s="2"/>
      <c r="Z50" s="2"/>
    </row>
    <row r="51" spans="1:26" ht="31.5" customHeight="1">
      <c r="A51" s="773"/>
      <c r="B51" s="774"/>
      <c r="C51" s="811"/>
      <c r="D51" s="836"/>
      <c r="E51" s="774"/>
      <c r="F51" s="811"/>
      <c r="G51" s="836"/>
      <c r="H51" s="774"/>
      <c r="I51" s="774"/>
      <c r="J51" s="811"/>
      <c r="K51" s="858"/>
      <c r="L51" s="836"/>
      <c r="M51" s="775"/>
      <c r="N51" s="2"/>
      <c r="O51" s="2"/>
      <c r="P51" s="2"/>
      <c r="Q51" s="2"/>
      <c r="R51" s="2"/>
      <c r="S51" s="2"/>
      <c r="T51" s="2"/>
      <c r="U51" s="2"/>
      <c r="V51" s="2"/>
      <c r="W51" s="2"/>
      <c r="X51" s="2"/>
      <c r="Y51" s="2"/>
      <c r="Z51" s="2"/>
    </row>
    <row r="52" spans="1:26" ht="57" customHeight="1">
      <c r="A52" s="892" t="s">
        <v>81</v>
      </c>
      <c r="B52" s="777"/>
      <c r="C52" s="802"/>
      <c r="D52" s="805" t="s">
        <v>623</v>
      </c>
      <c r="E52" s="777"/>
      <c r="F52" s="777"/>
      <c r="G52" s="777"/>
      <c r="H52" s="777"/>
      <c r="I52" s="777"/>
      <c r="J52" s="797"/>
      <c r="K52" s="326" t="s">
        <v>83</v>
      </c>
      <c r="L52" s="1287" t="s">
        <v>623</v>
      </c>
      <c r="M52" s="778"/>
      <c r="N52" s="2"/>
      <c r="O52" s="2"/>
      <c r="P52" s="2"/>
      <c r="Q52" s="2"/>
      <c r="R52" s="2"/>
      <c r="S52" s="2"/>
      <c r="T52" s="2"/>
      <c r="U52" s="2"/>
      <c r="V52" s="2"/>
      <c r="W52" s="2"/>
      <c r="X52" s="2"/>
      <c r="Y52" s="2"/>
      <c r="Z52" s="2"/>
    </row>
    <row r="53" spans="1:26" ht="57.75" customHeight="1">
      <c r="A53" s="876" t="s">
        <v>85</v>
      </c>
      <c r="B53" s="766"/>
      <c r="C53" s="877"/>
      <c r="D53" s="768" t="s">
        <v>297</v>
      </c>
      <c r="E53" s="766"/>
      <c r="F53" s="766"/>
      <c r="G53" s="766"/>
      <c r="H53" s="766"/>
      <c r="I53" s="766"/>
      <c r="J53" s="789"/>
      <c r="K53" s="327" t="s">
        <v>86</v>
      </c>
      <c r="L53" s="1167">
        <v>45919</v>
      </c>
      <c r="M53" s="767"/>
      <c r="N53" s="4"/>
      <c r="O53" s="4"/>
      <c r="P53" s="4"/>
      <c r="Q53" s="4"/>
      <c r="R53" s="4"/>
      <c r="S53" s="4"/>
      <c r="T53" s="4"/>
      <c r="U53" s="4"/>
      <c r="V53" s="4"/>
      <c r="W53" s="4"/>
      <c r="X53" s="4"/>
      <c r="Y53" s="4"/>
      <c r="Z53" s="4"/>
    </row>
    <row r="54" spans="1:26" ht="35.25" customHeight="1">
      <c r="A54" s="779" t="s">
        <v>191</v>
      </c>
      <c r="B54" s="766"/>
      <c r="C54" s="766"/>
      <c r="D54" s="766"/>
      <c r="E54" s="766"/>
      <c r="F54" s="766"/>
      <c r="G54" s="766"/>
      <c r="H54" s="766"/>
      <c r="I54" s="766"/>
      <c r="J54" s="766"/>
      <c r="K54" s="766"/>
      <c r="L54" s="766"/>
      <c r="M54" s="767"/>
      <c r="N54" s="4"/>
      <c r="O54" s="4"/>
      <c r="P54" s="4"/>
      <c r="Q54" s="4"/>
      <c r="R54" s="4"/>
      <c r="S54" s="4"/>
      <c r="T54" s="4"/>
      <c r="U54" s="4"/>
      <c r="V54" s="4"/>
      <c r="W54" s="4"/>
      <c r="X54" s="4"/>
      <c r="Y54" s="4"/>
      <c r="Z54" s="4"/>
    </row>
    <row r="55" spans="1:26" ht="30.75" customHeight="1">
      <c r="A55" s="863" t="s">
        <v>88</v>
      </c>
      <c r="B55" s="777"/>
      <c r="C55" s="777"/>
      <c r="D55" s="777"/>
      <c r="E55" s="777"/>
      <c r="F55" s="777"/>
      <c r="G55" s="777"/>
      <c r="H55" s="777"/>
      <c r="I55" s="777"/>
      <c r="J55" s="777"/>
      <c r="K55" s="777"/>
      <c r="L55" s="777"/>
      <c r="M55" s="778"/>
      <c r="N55" s="2"/>
      <c r="O55" s="2"/>
      <c r="P55" s="2"/>
      <c r="Q55" s="2"/>
      <c r="R55" s="2"/>
      <c r="S55" s="2"/>
      <c r="T55" s="2"/>
      <c r="U55" s="2"/>
      <c r="V55" s="2"/>
      <c r="W55" s="2"/>
      <c r="X55" s="2"/>
      <c r="Y55" s="2"/>
      <c r="Z55" s="2"/>
    </row>
    <row r="56" spans="1:26" ht="15.75" customHeight="1">
      <c r="A56" s="860" t="s">
        <v>89</v>
      </c>
      <c r="B56" s="777"/>
      <c r="C56" s="797"/>
      <c r="D56" s="861" t="s">
        <v>90</v>
      </c>
      <c r="E56" s="777"/>
      <c r="F56" s="797"/>
      <c r="G56" s="861" t="s">
        <v>91</v>
      </c>
      <c r="H56" s="777"/>
      <c r="I56" s="777"/>
      <c r="J56" s="797"/>
      <c r="K56" s="57" t="s">
        <v>192</v>
      </c>
      <c r="L56" s="861" t="s">
        <v>91</v>
      </c>
      <c r="M56" s="778"/>
      <c r="N56" s="2"/>
      <c r="O56" s="2"/>
      <c r="P56" s="2"/>
      <c r="Q56" s="2"/>
      <c r="R56" s="2"/>
      <c r="S56" s="2"/>
      <c r="T56" s="2"/>
      <c r="U56" s="2"/>
      <c r="V56" s="2"/>
      <c r="W56" s="2"/>
      <c r="X56" s="2"/>
      <c r="Y56" s="2"/>
      <c r="Z56" s="2"/>
    </row>
    <row r="57" spans="1:26" ht="48" customHeight="1">
      <c r="A57" s="961" t="s">
        <v>93</v>
      </c>
      <c r="B57" s="777"/>
      <c r="C57" s="797"/>
      <c r="D57" s="829" t="s">
        <v>94</v>
      </c>
      <c r="E57" s="777"/>
      <c r="F57" s="797"/>
      <c r="G57" s="830" t="s">
        <v>629</v>
      </c>
      <c r="H57" s="777"/>
      <c r="I57" s="777"/>
      <c r="J57" s="797"/>
      <c r="K57" s="58"/>
      <c r="L57" s="828"/>
      <c r="M57" s="778"/>
      <c r="N57" s="2"/>
      <c r="O57" s="2"/>
      <c r="P57" s="2"/>
      <c r="Q57" s="2"/>
      <c r="R57" s="2"/>
      <c r="S57" s="2"/>
      <c r="T57" s="2"/>
      <c r="U57" s="2"/>
      <c r="V57" s="2"/>
      <c r="W57" s="2"/>
      <c r="X57" s="2"/>
      <c r="Y57" s="2"/>
      <c r="Z57" s="2"/>
    </row>
    <row r="58" spans="1:26" ht="78" customHeight="1">
      <c r="A58" s="961" t="s">
        <v>96</v>
      </c>
      <c r="B58" s="777"/>
      <c r="C58" s="797"/>
      <c r="D58" s="829" t="s">
        <v>94</v>
      </c>
      <c r="E58" s="777"/>
      <c r="F58" s="797"/>
      <c r="G58" s="831" t="s">
        <v>97</v>
      </c>
      <c r="H58" s="777"/>
      <c r="I58" s="777"/>
      <c r="J58" s="797"/>
      <c r="K58" s="59"/>
      <c r="L58" s="828"/>
      <c r="M58" s="778"/>
      <c r="N58" s="2"/>
      <c r="O58" s="2"/>
      <c r="P58" s="2"/>
      <c r="Q58" s="2"/>
      <c r="R58" s="2"/>
      <c r="S58" s="2"/>
      <c r="T58" s="2"/>
      <c r="U58" s="2"/>
      <c r="V58" s="2"/>
      <c r="W58" s="2"/>
      <c r="X58" s="2"/>
      <c r="Y58" s="2"/>
      <c r="Z58" s="2"/>
    </row>
    <row r="59" spans="1:26" ht="49.5" customHeight="1">
      <c r="A59" s="961" t="s">
        <v>98</v>
      </c>
      <c r="B59" s="777"/>
      <c r="C59" s="797"/>
      <c r="D59" s="829" t="s">
        <v>94</v>
      </c>
      <c r="E59" s="777"/>
      <c r="F59" s="797"/>
      <c r="G59" s="831" t="s">
        <v>99</v>
      </c>
      <c r="H59" s="777"/>
      <c r="I59" s="777"/>
      <c r="J59" s="797"/>
      <c r="K59" s="58"/>
      <c r="L59" s="828"/>
      <c r="M59" s="778"/>
      <c r="N59" s="2"/>
      <c r="O59" s="2"/>
      <c r="P59" s="2"/>
      <c r="Q59" s="2"/>
      <c r="R59" s="2"/>
      <c r="S59" s="2"/>
      <c r="T59" s="2"/>
      <c r="U59" s="2"/>
      <c r="V59" s="2"/>
      <c r="W59" s="2"/>
      <c r="X59" s="2"/>
      <c r="Y59" s="2"/>
      <c r="Z59" s="2"/>
    </row>
    <row r="60" spans="1:26" ht="36" customHeight="1">
      <c r="A60" s="961" t="s">
        <v>100</v>
      </c>
      <c r="B60" s="777"/>
      <c r="C60" s="797"/>
      <c r="D60" s="829" t="s">
        <v>101</v>
      </c>
      <c r="E60" s="777"/>
      <c r="F60" s="797"/>
      <c r="G60" s="832" t="s">
        <v>102</v>
      </c>
      <c r="H60" s="777"/>
      <c r="I60" s="777"/>
      <c r="J60" s="797"/>
      <c r="K60" s="58"/>
      <c r="L60" s="828"/>
      <c r="M60" s="778"/>
      <c r="N60" s="2"/>
      <c r="O60" s="2"/>
      <c r="P60" s="2"/>
      <c r="Q60" s="2"/>
      <c r="R60" s="2"/>
      <c r="S60" s="2"/>
      <c r="T60" s="2"/>
      <c r="U60" s="2"/>
      <c r="V60" s="2"/>
      <c r="W60" s="2"/>
      <c r="X60" s="2"/>
      <c r="Y60" s="2"/>
      <c r="Z60" s="2"/>
    </row>
    <row r="61" spans="1:26" ht="15.75" customHeight="1">
      <c r="A61" s="879" t="s">
        <v>103</v>
      </c>
      <c r="B61" s="809"/>
      <c r="C61" s="810"/>
      <c r="D61" s="1044" t="s">
        <v>630</v>
      </c>
      <c r="E61" s="809"/>
      <c r="F61" s="809"/>
      <c r="G61" s="809"/>
      <c r="H61" s="809"/>
      <c r="I61" s="809"/>
      <c r="J61" s="810"/>
      <c r="K61" s="887"/>
      <c r="L61" s="888"/>
      <c r="M61" s="820"/>
      <c r="N61" s="2"/>
      <c r="O61" s="2"/>
      <c r="P61" s="2"/>
      <c r="Q61" s="2"/>
      <c r="R61" s="2"/>
      <c r="S61" s="2"/>
      <c r="T61" s="2"/>
      <c r="U61" s="2"/>
      <c r="V61" s="2"/>
      <c r="W61" s="2"/>
      <c r="X61" s="2"/>
      <c r="Y61" s="2"/>
      <c r="Z61" s="2"/>
    </row>
    <row r="62" spans="1:26" ht="15.75" customHeight="1">
      <c r="A62" s="821"/>
      <c r="B62" s="770"/>
      <c r="C62" s="814"/>
      <c r="D62" s="821"/>
      <c r="E62" s="770"/>
      <c r="F62" s="770"/>
      <c r="G62" s="770"/>
      <c r="H62" s="770"/>
      <c r="I62" s="770"/>
      <c r="J62" s="814"/>
      <c r="K62" s="839"/>
      <c r="L62" s="821"/>
      <c r="M62" s="771"/>
      <c r="N62" s="2"/>
      <c r="O62" s="2"/>
      <c r="P62" s="2"/>
      <c r="Q62" s="2"/>
      <c r="R62" s="2"/>
      <c r="S62" s="2"/>
      <c r="T62" s="2"/>
      <c r="U62" s="2"/>
      <c r="V62" s="2"/>
      <c r="W62" s="2"/>
      <c r="X62" s="2"/>
      <c r="Y62" s="2"/>
      <c r="Z62" s="2"/>
    </row>
    <row r="63" spans="1:26" ht="15.75" customHeight="1">
      <c r="A63" s="821"/>
      <c r="B63" s="770"/>
      <c r="C63" s="814"/>
      <c r="D63" s="821"/>
      <c r="E63" s="770"/>
      <c r="F63" s="770"/>
      <c r="G63" s="770"/>
      <c r="H63" s="770"/>
      <c r="I63" s="770"/>
      <c r="J63" s="814"/>
      <c r="K63" s="839"/>
      <c r="L63" s="821"/>
      <c r="M63" s="771"/>
      <c r="N63" s="2"/>
      <c r="O63" s="2"/>
      <c r="P63" s="2"/>
      <c r="Q63" s="2"/>
      <c r="R63" s="2"/>
      <c r="S63" s="2"/>
      <c r="T63" s="2"/>
      <c r="U63" s="2"/>
      <c r="V63" s="2"/>
      <c r="W63" s="2"/>
      <c r="X63" s="2"/>
      <c r="Y63" s="2"/>
      <c r="Z63" s="2"/>
    </row>
    <row r="64" spans="1:26" ht="46.5" customHeight="1">
      <c r="A64" s="836"/>
      <c r="B64" s="774"/>
      <c r="C64" s="811"/>
      <c r="D64" s="884"/>
      <c r="E64" s="885"/>
      <c r="F64" s="885"/>
      <c r="G64" s="885"/>
      <c r="H64" s="885"/>
      <c r="I64" s="885"/>
      <c r="J64" s="886"/>
      <c r="K64" s="839"/>
      <c r="L64" s="821"/>
      <c r="M64" s="771"/>
      <c r="N64" s="2"/>
      <c r="O64" s="2"/>
      <c r="P64" s="2"/>
      <c r="Q64" s="2"/>
      <c r="R64" s="2"/>
      <c r="S64" s="2"/>
      <c r="T64" s="2"/>
      <c r="U64" s="2"/>
      <c r="V64" s="2"/>
      <c r="W64" s="2"/>
      <c r="X64" s="2"/>
      <c r="Y64" s="2"/>
      <c r="Z64" s="2"/>
    </row>
    <row r="65" spans="1:26" ht="48.75" customHeight="1">
      <c r="A65" s="880" t="s">
        <v>133</v>
      </c>
      <c r="B65" s="777"/>
      <c r="C65" s="802"/>
      <c r="D65" s="962" t="s">
        <v>134</v>
      </c>
      <c r="E65" s="777"/>
      <c r="F65" s="777"/>
      <c r="G65" s="777"/>
      <c r="H65" s="777"/>
      <c r="I65" s="777"/>
      <c r="J65" s="797"/>
      <c r="K65" s="882"/>
      <c r="L65" s="777"/>
      <c r="M65" s="797"/>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156" t="s">
        <v>147</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156" t="s">
        <v>172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156" t="s">
        <v>147</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156" t="s">
        <v>142</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80" t="s">
        <v>94</v>
      </c>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80" t="s">
        <v>135</v>
      </c>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80" t="s">
        <v>101</v>
      </c>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80" t="s">
        <v>136</v>
      </c>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38.25" customHeight="1">
      <c r="A117" s="157" t="s">
        <v>193</v>
      </c>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t="s">
        <v>194</v>
      </c>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t="s">
        <v>195</v>
      </c>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t="s">
        <v>17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t="s">
        <v>196</v>
      </c>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t="s">
        <v>197</v>
      </c>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t="s">
        <v>198</v>
      </c>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t="s">
        <v>7</v>
      </c>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38.25" customHeight="1">
      <c r="A126" s="2"/>
      <c r="B126" s="2" t="s">
        <v>173</v>
      </c>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51" customHeight="1">
      <c r="A127" s="2" t="s">
        <v>199</v>
      </c>
      <c r="B127" s="2" t="s">
        <v>200</v>
      </c>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5.5" customHeight="1">
      <c r="A128" s="2" t="s">
        <v>201</v>
      </c>
      <c r="B128" s="2" t="s">
        <v>202</v>
      </c>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5.5" customHeight="1">
      <c r="A129" s="2" t="s">
        <v>19</v>
      </c>
      <c r="B129" s="2" t="s">
        <v>203</v>
      </c>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38.25" customHeight="1">
      <c r="A130" s="2" t="s">
        <v>21</v>
      </c>
      <c r="B130" s="2" t="s">
        <v>204</v>
      </c>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63.75" customHeight="1">
      <c r="A131" s="2" t="s">
        <v>145</v>
      </c>
      <c r="B131" s="2" t="s">
        <v>205</v>
      </c>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5.5" customHeight="1">
      <c r="A132" s="2" t="s">
        <v>147</v>
      </c>
      <c r="B132" s="2" t="s">
        <v>206</v>
      </c>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5.5" customHeight="1">
      <c r="A133" s="2" t="s">
        <v>22</v>
      </c>
      <c r="B133" s="2" t="s">
        <v>208</v>
      </c>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t="s">
        <v>209</v>
      </c>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5.5" customHeight="1">
      <c r="A135" s="2"/>
      <c r="B135" s="2" t="s">
        <v>210</v>
      </c>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5.5" customHeight="1">
      <c r="A136" s="2"/>
      <c r="B136" s="2" t="s">
        <v>211</v>
      </c>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5.5" customHeight="1">
      <c r="A142" s="2" t="s">
        <v>138</v>
      </c>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t="s">
        <v>5</v>
      </c>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t="s">
        <v>105</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5.5" customHeight="1">
      <c r="A152" s="2" t="s">
        <v>212</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customHeight="1">
      <c r="A153" s="158" t="s">
        <v>213</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customHeight="1">
      <c r="A154" s="158" t="s">
        <v>214</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customHeight="1">
      <c r="A155" s="158" t="s">
        <v>215</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customHeight="1">
      <c r="A156" s="158" t="s">
        <v>216</v>
      </c>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159" t="s">
        <v>3</v>
      </c>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5.5" customHeight="1">
      <c r="A159" s="2" t="s">
        <v>217</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t="s">
        <v>94</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t="s">
        <v>218</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t="s">
        <v>219</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100">
    <mergeCell ref="G34:M47"/>
    <mergeCell ref="A48:M48"/>
    <mergeCell ref="A49:M49"/>
    <mergeCell ref="D50:F51"/>
    <mergeCell ref="D52:J52"/>
    <mergeCell ref="A56:C56"/>
    <mergeCell ref="A57:C57"/>
    <mergeCell ref="A58:C58"/>
    <mergeCell ref="A59:C59"/>
    <mergeCell ref="L50:M51"/>
    <mergeCell ref="L52:M52"/>
    <mergeCell ref="D53:J53"/>
    <mergeCell ref="L53:M53"/>
    <mergeCell ref="A54:M54"/>
    <mergeCell ref="A55:M55"/>
    <mergeCell ref="D56:F56"/>
    <mergeCell ref="G56:J56"/>
    <mergeCell ref="L56:M56"/>
    <mergeCell ref="G50:J51"/>
    <mergeCell ref="K50:K51"/>
    <mergeCell ref="A50:C51"/>
    <mergeCell ref="A52:C52"/>
    <mergeCell ref="A53:C53"/>
    <mergeCell ref="A27:C27"/>
    <mergeCell ref="D27:J27"/>
    <mergeCell ref="L27:M27"/>
    <mergeCell ref="A28:C29"/>
    <mergeCell ref="D28:F28"/>
    <mergeCell ref="G28:K28"/>
    <mergeCell ref="L28:M28"/>
    <mergeCell ref="D29:F29"/>
    <mergeCell ref="G29:K29"/>
    <mergeCell ref="L29:M29"/>
    <mergeCell ref="A31:M31"/>
    <mergeCell ref="A32:F32"/>
    <mergeCell ref="G32:M33"/>
    <mergeCell ref="S33:X33"/>
    <mergeCell ref="A65:C65"/>
    <mergeCell ref="D65:J65"/>
    <mergeCell ref="D57:F57"/>
    <mergeCell ref="G57:J57"/>
    <mergeCell ref="L57:M57"/>
    <mergeCell ref="D58:F58"/>
    <mergeCell ref="G58:J58"/>
    <mergeCell ref="D59:F59"/>
    <mergeCell ref="G59:J59"/>
    <mergeCell ref="A60:C60"/>
    <mergeCell ref="D60:F60"/>
    <mergeCell ref="G60:J60"/>
    <mergeCell ref="A61:C64"/>
    <mergeCell ref="D61:J64"/>
    <mergeCell ref="L58:M58"/>
    <mergeCell ref="L59:M59"/>
    <mergeCell ref="L60:M60"/>
    <mergeCell ref="L61:M64"/>
    <mergeCell ref="K65:M65"/>
    <mergeCell ref="K61:K64"/>
    <mergeCell ref="A23:M23"/>
    <mergeCell ref="A24:M24"/>
    <mergeCell ref="T24:U24"/>
    <mergeCell ref="A25:M25"/>
    <mergeCell ref="N25:N26"/>
    <mergeCell ref="A26:C26"/>
    <mergeCell ref="D26:M26"/>
    <mergeCell ref="A13:C13"/>
    <mergeCell ref="D13:J13"/>
    <mergeCell ref="A14:C14"/>
    <mergeCell ref="D14:F14"/>
    <mergeCell ref="A15:C16"/>
    <mergeCell ref="A8:C8"/>
    <mergeCell ref="A9:M9"/>
    <mergeCell ref="A10:M10"/>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Q18:Q22"/>
    <mergeCell ref="D20:G22"/>
    <mergeCell ref="D8:J8"/>
    <mergeCell ref="L8:M8"/>
    <mergeCell ref="L13:M13"/>
    <mergeCell ref="L14:M14"/>
    <mergeCell ref="G14:J14"/>
    <mergeCell ref="D15:M15"/>
    <mergeCell ref="L16:M16"/>
    <mergeCell ref="D17:M17"/>
    <mergeCell ref="D16:F16"/>
    <mergeCell ref="G16:J16"/>
    <mergeCell ref="A17:C22"/>
    <mergeCell ref="I18:M22"/>
  </mergeCells>
  <dataValidations count="7">
    <dataValidation type="list" allowBlank="1" showInputMessage="1" showErrorMessage="1" prompt=" - " sqref="D8" xr:uid="{00000000-0002-0000-1F00-000000000000}">
      <formula1>$A$143:$A$145</formula1>
    </dataValidation>
    <dataValidation type="list" allowBlank="1" showErrorMessage="1" sqref="K57" xr:uid="{00000000-0002-0000-1F00-000001000000}">
      <formula1>$A$79:$A$82</formula1>
    </dataValidation>
    <dataValidation type="list" allowBlank="1" showInputMessage="1" showErrorMessage="1" prompt=" - " sqref="D7" xr:uid="{00000000-0002-0000-1F00-000002000000}">
      <formula1>$A$153:$A$157</formula1>
    </dataValidation>
    <dataValidation type="list" allowBlank="1" showInputMessage="1" showErrorMessage="1" prompt=" - " sqref="D12" xr:uid="{00000000-0002-0000-1F00-000003000000}">
      <formula1>$A$118:$A$123</formula1>
    </dataValidation>
    <dataValidation type="list" allowBlank="1" showInputMessage="1" showErrorMessage="1" prompt=" - " sqref="D57:D60" xr:uid="{00000000-0002-0000-1F00-000004000000}">
      <formula1>$A$79:$A$82</formula1>
    </dataValidation>
    <dataValidation type="list" allowBlank="1" showInputMessage="1" showErrorMessage="1" prompt=" - " sqref="D13" xr:uid="{00000000-0002-0000-1F00-000005000000}">
      <formula1>$A$129:$A$136</formula1>
    </dataValidation>
    <dataValidation type="list" allowBlank="1" showInputMessage="1" showErrorMessage="1" prompt=" - " sqref="L8" xr:uid="{00000000-0002-0000-1F00-000006000000}">
      <formula1>$B$125:$B$137</formula1>
    </dataValidation>
  </dataValidations>
  <hyperlinks>
    <hyperlink ref="A49" r:id="rId1" xr:uid="{00000000-0004-0000-1F00-000000000000}"/>
  </hyperlinks>
  <pageMargins left="0.7" right="0.7" top="0.75" bottom="0.75" header="0" footer="0"/>
  <pageSetup orientation="landscape"/>
  <headerFooter>
    <oddFooter>&amp;LV5-20-05-2022</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666699"/>
  </sheetPr>
  <dimension ref="A1:AI1000"/>
  <sheetViews>
    <sheetView workbookViewId="0"/>
  </sheetViews>
  <sheetFormatPr baseColWidth="10" defaultColWidth="12.5703125" defaultRowHeight="15" customHeight="1"/>
  <cols>
    <col min="1" max="1" width="14.140625" customWidth="1"/>
    <col min="3" max="3" width="18" customWidth="1"/>
    <col min="4" max="4" width="20.28515625" customWidth="1"/>
    <col min="5" max="5" width="15" customWidth="1"/>
    <col min="6" max="6" width="14" customWidth="1"/>
    <col min="7" max="7" width="12"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18" width="21.28515625" customWidth="1"/>
    <col min="19" max="19" width="14.5703125" customWidth="1"/>
    <col min="20" max="21" width="11.42578125" customWidth="1"/>
    <col min="22" max="22" width="13" customWidth="1"/>
    <col min="23" max="23" width="11.42578125" customWidth="1"/>
    <col min="24" max="24" width="13" customWidth="1"/>
    <col min="25" max="25" width="15.42578125" customWidth="1"/>
    <col min="26" max="35" width="11.42578125" customWidth="1"/>
  </cols>
  <sheetData>
    <row r="1" spans="1:35"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c r="AD1" s="2"/>
      <c r="AE1" s="2"/>
      <c r="AF1" s="2"/>
      <c r="AG1" s="2"/>
      <c r="AH1" s="2"/>
      <c r="AI1" s="2"/>
    </row>
    <row r="2" spans="1:35"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c r="AD2" s="2"/>
      <c r="AE2" s="2"/>
      <c r="AF2" s="2"/>
      <c r="AG2" s="2"/>
      <c r="AH2" s="2"/>
      <c r="AI2" s="2"/>
    </row>
    <row r="3" spans="1:35"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c r="AA3" s="2"/>
      <c r="AB3" s="2"/>
      <c r="AC3" s="2"/>
      <c r="AD3" s="2"/>
      <c r="AE3" s="2"/>
      <c r="AF3" s="2"/>
      <c r="AG3" s="2"/>
      <c r="AH3" s="2"/>
      <c r="AI3" s="2"/>
    </row>
    <row r="4" spans="1:35"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c r="AD4" s="2"/>
      <c r="AE4" s="2"/>
      <c r="AF4" s="2"/>
      <c r="AG4" s="2"/>
      <c r="AH4" s="2"/>
      <c r="AI4" s="2"/>
    </row>
    <row r="5" spans="1:35"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c r="AD5" s="2"/>
      <c r="AE5" s="2"/>
      <c r="AF5" s="2"/>
      <c r="AG5" s="2"/>
      <c r="AH5" s="2"/>
      <c r="AI5" s="2"/>
    </row>
    <row r="6" spans="1:35" ht="24" customHeight="1">
      <c r="A6" s="780" t="s">
        <v>1</v>
      </c>
      <c r="B6" s="781"/>
      <c r="C6" s="781"/>
      <c r="D6" s="781"/>
      <c r="E6" s="781"/>
      <c r="F6" s="781"/>
      <c r="G6" s="781"/>
      <c r="H6" s="781"/>
      <c r="I6" s="781"/>
      <c r="J6" s="781"/>
      <c r="K6" s="781"/>
      <c r="L6" s="781"/>
      <c r="M6" s="782"/>
      <c r="N6" s="2"/>
      <c r="O6" s="2"/>
      <c r="P6" s="2"/>
      <c r="Q6" s="2"/>
      <c r="R6" s="465" t="s">
        <v>631</v>
      </c>
      <c r="S6" s="466" t="s">
        <v>631</v>
      </c>
      <c r="T6" s="2"/>
      <c r="U6" s="2"/>
      <c r="V6" s="2"/>
      <c r="W6" s="2"/>
      <c r="X6" s="2"/>
      <c r="Y6" s="2"/>
      <c r="Z6" s="2"/>
      <c r="AA6" s="2"/>
      <c r="AB6" s="2"/>
      <c r="AC6" s="2"/>
      <c r="AD6" s="2"/>
      <c r="AE6" s="2"/>
      <c r="AF6" s="2"/>
      <c r="AG6" s="2"/>
      <c r="AH6" s="2"/>
      <c r="AI6" s="2"/>
    </row>
    <row r="7" spans="1:35" ht="56.25" customHeight="1">
      <c r="A7" s="783" t="s">
        <v>2</v>
      </c>
      <c r="B7" s="784"/>
      <c r="C7" s="785"/>
      <c r="D7" s="786" t="s">
        <v>3</v>
      </c>
      <c r="E7" s="784"/>
      <c r="F7" s="784"/>
      <c r="G7" s="784"/>
      <c r="H7" s="784"/>
      <c r="I7" s="784"/>
      <c r="J7" s="784"/>
      <c r="K7" s="784"/>
      <c r="L7" s="784"/>
      <c r="M7" s="787"/>
      <c r="N7" s="2"/>
      <c r="O7" s="2"/>
      <c r="P7" s="2"/>
      <c r="Q7" s="2"/>
      <c r="R7" s="467" t="s">
        <v>632</v>
      </c>
      <c r="S7" s="468" t="s">
        <v>633</v>
      </c>
      <c r="T7" s="2"/>
      <c r="U7" s="2"/>
      <c r="V7" s="2"/>
      <c r="W7" s="2"/>
      <c r="X7" s="2"/>
      <c r="Y7" s="2"/>
      <c r="Z7" s="2"/>
      <c r="AA7" s="2"/>
      <c r="AB7" s="2"/>
      <c r="AC7" s="2"/>
      <c r="AD7" s="2"/>
      <c r="AE7" s="2"/>
      <c r="AF7" s="2"/>
      <c r="AG7" s="2"/>
      <c r="AH7" s="2"/>
      <c r="AI7" s="2"/>
    </row>
    <row r="8" spans="1:35" ht="34.5" customHeight="1">
      <c r="A8" s="788" t="s">
        <v>4</v>
      </c>
      <c r="B8" s="766"/>
      <c r="C8" s="789"/>
      <c r="D8" s="765" t="s">
        <v>5</v>
      </c>
      <c r="E8" s="766"/>
      <c r="F8" s="766"/>
      <c r="G8" s="766"/>
      <c r="H8" s="766"/>
      <c r="I8" s="766"/>
      <c r="J8" s="767"/>
      <c r="K8" s="3" t="s">
        <v>6</v>
      </c>
      <c r="L8" s="768" t="s">
        <v>210</v>
      </c>
      <c r="M8" s="767"/>
      <c r="N8" s="2"/>
      <c r="O8" s="2"/>
      <c r="P8" s="2"/>
      <c r="Q8" s="2"/>
      <c r="R8" s="2"/>
      <c r="S8" s="2"/>
      <c r="T8" s="2"/>
      <c r="U8" s="2"/>
      <c r="V8" s="2"/>
      <c r="W8" s="2"/>
      <c r="X8" s="2"/>
      <c r="Y8" s="2"/>
      <c r="Z8" s="2"/>
      <c r="AA8" s="2"/>
      <c r="AB8" s="2"/>
      <c r="AC8" s="2"/>
      <c r="AD8" s="2"/>
      <c r="AE8" s="2"/>
      <c r="AF8" s="2"/>
      <c r="AG8" s="2"/>
      <c r="AH8" s="2"/>
      <c r="AI8" s="2"/>
    </row>
    <row r="9" spans="1:35"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c r="AD9" s="2"/>
      <c r="AE9" s="2"/>
      <c r="AF9" s="2"/>
      <c r="AG9" s="2"/>
      <c r="AH9" s="2"/>
      <c r="AI9" s="2"/>
    </row>
    <row r="10" spans="1:35"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c r="AD10" s="2"/>
      <c r="AE10" s="2"/>
      <c r="AF10" s="2"/>
      <c r="AG10" s="2"/>
      <c r="AH10" s="2"/>
      <c r="AI10" s="2"/>
    </row>
    <row r="11" spans="1:35" ht="27" customHeight="1">
      <c r="A11" s="783" t="s">
        <v>10</v>
      </c>
      <c r="B11" s="784"/>
      <c r="C11" s="785"/>
      <c r="D11" s="969" t="s">
        <v>634</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c r="AA11" s="4"/>
      <c r="AB11" s="4"/>
      <c r="AC11" s="4"/>
      <c r="AD11" s="4"/>
      <c r="AE11" s="4"/>
      <c r="AF11" s="4"/>
      <c r="AG11" s="4"/>
      <c r="AH11" s="4"/>
      <c r="AI11" s="4"/>
    </row>
    <row r="12" spans="1:35" ht="36.75" customHeight="1">
      <c r="A12" s="803" t="s">
        <v>16</v>
      </c>
      <c r="B12" s="777"/>
      <c r="C12" s="797"/>
      <c r="D12" s="1288" t="s">
        <v>17</v>
      </c>
      <c r="E12" s="777"/>
      <c r="F12" s="777"/>
      <c r="G12" s="777"/>
      <c r="H12" s="777"/>
      <c r="I12" s="777"/>
      <c r="J12" s="777"/>
      <c r="K12" s="777"/>
      <c r="L12" s="777"/>
      <c r="M12" s="778"/>
      <c r="N12" s="469" t="s">
        <v>635</v>
      </c>
      <c r="O12" s="4"/>
      <c r="P12" s="4"/>
      <c r="Q12" s="2"/>
      <c r="R12" s="800"/>
      <c r="S12" s="139" t="s">
        <v>18</v>
      </c>
      <c r="T12" s="140" t="s">
        <v>19</v>
      </c>
      <c r="U12" s="140" t="s">
        <v>20</v>
      </c>
      <c r="V12" s="140" t="s">
        <v>21</v>
      </c>
      <c r="W12" s="140" t="s">
        <v>22</v>
      </c>
      <c r="X12" s="141" t="s">
        <v>23</v>
      </c>
      <c r="Y12" s="142"/>
      <c r="Z12" s="4"/>
      <c r="AA12" s="4"/>
      <c r="AB12" s="4"/>
      <c r="AC12" s="4"/>
      <c r="AD12" s="4"/>
      <c r="AE12" s="4"/>
      <c r="AF12" s="4"/>
      <c r="AG12" s="4"/>
      <c r="AH12" s="4"/>
      <c r="AI12" s="4"/>
    </row>
    <row r="13" spans="1:35" ht="38.25" customHeight="1">
      <c r="A13" s="803" t="s">
        <v>24</v>
      </c>
      <c r="B13" s="777"/>
      <c r="C13" s="797"/>
      <c r="D13" s="805" t="s">
        <v>145</v>
      </c>
      <c r="E13" s="777"/>
      <c r="F13" s="777"/>
      <c r="G13" s="777"/>
      <c r="H13" s="777"/>
      <c r="I13" s="777"/>
      <c r="J13" s="797"/>
      <c r="K13" s="36" t="s">
        <v>25</v>
      </c>
      <c r="L13" s="806" t="s">
        <v>636</v>
      </c>
      <c r="M13" s="778"/>
      <c r="N13" s="4"/>
      <c r="O13" s="4"/>
      <c r="P13" s="4"/>
      <c r="Q13" s="4"/>
      <c r="R13" s="143" t="s">
        <v>27</v>
      </c>
      <c r="S13" s="13"/>
      <c r="T13" s="14" t="s">
        <v>28</v>
      </c>
      <c r="U13" s="15"/>
      <c r="V13" s="16"/>
      <c r="W13" s="16"/>
      <c r="X13" s="16"/>
      <c r="Y13" s="143" t="s">
        <v>29</v>
      </c>
      <c r="Z13" s="4"/>
      <c r="AA13" s="4"/>
      <c r="AB13" s="4"/>
      <c r="AC13" s="4"/>
      <c r="AD13" s="4"/>
      <c r="AE13" s="4"/>
      <c r="AF13" s="4"/>
      <c r="AG13" s="4"/>
      <c r="AH13" s="4"/>
      <c r="AI13" s="4"/>
    </row>
    <row r="14" spans="1:35" ht="34.5" customHeight="1">
      <c r="A14" s="803" t="s">
        <v>30</v>
      </c>
      <c r="B14" s="777"/>
      <c r="C14" s="797"/>
      <c r="D14" s="813" t="s">
        <v>108</v>
      </c>
      <c r="E14" s="777"/>
      <c r="F14" s="797"/>
      <c r="G14" s="874" t="s">
        <v>109</v>
      </c>
      <c r="H14" s="777"/>
      <c r="I14" s="777"/>
      <c r="J14" s="797"/>
      <c r="K14" s="202" t="s">
        <v>110</v>
      </c>
      <c r="L14" s="873" t="s">
        <v>111</v>
      </c>
      <c r="M14" s="778"/>
      <c r="N14" s="4"/>
      <c r="O14" s="4"/>
      <c r="P14" s="4"/>
      <c r="Q14" s="4"/>
      <c r="R14" s="145" t="s">
        <v>32</v>
      </c>
      <c r="S14" s="16"/>
      <c r="T14" s="18"/>
      <c r="U14" s="19" t="s">
        <v>28</v>
      </c>
      <c r="V14" s="16"/>
      <c r="W14" s="16"/>
      <c r="X14" s="16"/>
      <c r="Y14" s="145" t="s">
        <v>29</v>
      </c>
      <c r="Z14" s="4"/>
      <c r="AA14" s="4"/>
      <c r="AB14" s="4"/>
      <c r="AC14" s="4"/>
      <c r="AD14" s="4"/>
      <c r="AE14" s="4"/>
      <c r="AF14" s="4"/>
      <c r="AG14" s="4"/>
      <c r="AH14" s="4"/>
      <c r="AI14" s="4"/>
    </row>
    <row r="15" spans="1:35" ht="24.75" customHeight="1">
      <c r="A15" s="959" t="s">
        <v>33</v>
      </c>
      <c r="B15" s="809"/>
      <c r="C15" s="810"/>
      <c r="D15" s="828" t="s">
        <v>112</v>
      </c>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c r="AA15" s="4"/>
      <c r="AB15" s="4"/>
      <c r="AC15" s="4"/>
      <c r="AD15" s="4"/>
      <c r="AE15" s="4"/>
      <c r="AF15" s="4"/>
      <c r="AG15" s="4"/>
      <c r="AH15" s="4"/>
      <c r="AI15" s="4"/>
    </row>
    <row r="16" spans="1:35" ht="36.75" customHeight="1">
      <c r="A16" s="773"/>
      <c r="B16" s="774"/>
      <c r="C16" s="811"/>
      <c r="D16" s="968" t="s">
        <v>35</v>
      </c>
      <c r="E16" s="777"/>
      <c r="F16" s="797"/>
      <c r="G16" s="1205" t="s">
        <v>36</v>
      </c>
      <c r="H16" s="777"/>
      <c r="I16" s="777"/>
      <c r="J16" s="797"/>
      <c r="K16" s="64" t="s">
        <v>37</v>
      </c>
      <c r="L16" s="967" t="s">
        <v>38</v>
      </c>
      <c r="M16" s="778"/>
      <c r="N16" s="4"/>
      <c r="O16" s="4"/>
      <c r="P16" s="4"/>
      <c r="Q16" s="4"/>
      <c r="R16" s="145" t="s">
        <v>39</v>
      </c>
      <c r="S16" s="16"/>
      <c r="T16" s="16"/>
      <c r="U16" s="16"/>
      <c r="V16" s="19" t="s">
        <v>28</v>
      </c>
      <c r="W16" s="19" t="s">
        <v>28</v>
      </c>
      <c r="X16" s="19" t="s">
        <v>28</v>
      </c>
      <c r="Y16" s="145" t="s">
        <v>39</v>
      </c>
      <c r="Z16" s="4"/>
      <c r="AA16" s="4"/>
      <c r="AB16" s="4"/>
      <c r="AC16" s="4"/>
      <c r="AD16" s="4"/>
      <c r="AE16" s="4"/>
      <c r="AF16" s="4"/>
      <c r="AG16" s="4"/>
      <c r="AH16" s="4"/>
      <c r="AI16" s="4"/>
    </row>
    <row r="17" spans="1:35" ht="39.75" customHeight="1">
      <c r="A17" s="959" t="s">
        <v>40</v>
      </c>
      <c r="B17" s="809"/>
      <c r="C17" s="810"/>
      <c r="D17" s="951" t="s">
        <v>637</v>
      </c>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c r="AA17" s="4"/>
      <c r="AB17" s="4"/>
      <c r="AC17" s="4"/>
      <c r="AD17" s="4"/>
      <c r="AE17" s="4"/>
      <c r="AF17" s="4"/>
      <c r="AG17" s="4"/>
      <c r="AH17" s="4"/>
      <c r="AI17" s="4"/>
    </row>
    <row r="18" spans="1:35" ht="20.25" customHeight="1">
      <c r="A18" s="772"/>
      <c r="B18" s="770"/>
      <c r="C18" s="814"/>
      <c r="D18" s="147" t="s">
        <v>114</v>
      </c>
      <c r="E18" s="148">
        <v>2023</v>
      </c>
      <c r="F18" s="148">
        <v>2024</v>
      </c>
      <c r="G18" s="320">
        <v>2025</v>
      </c>
      <c r="H18" s="320">
        <v>2026</v>
      </c>
      <c r="I18" s="837" t="s">
        <v>638</v>
      </c>
      <c r="J18" s="809"/>
      <c r="K18" s="809"/>
      <c r="L18" s="809"/>
      <c r="M18" s="820"/>
      <c r="N18" s="4"/>
      <c r="O18" s="4"/>
      <c r="P18" s="4"/>
      <c r="Q18" s="2"/>
      <c r="R18" s="2"/>
      <c r="S18" s="2"/>
      <c r="T18" s="2"/>
      <c r="U18" s="2"/>
      <c r="V18" s="2"/>
      <c r="W18" s="2"/>
      <c r="X18" s="2"/>
      <c r="Y18" s="2"/>
      <c r="Z18" s="4"/>
      <c r="AA18" s="4"/>
      <c r="AB18" s="4"/>
      <c r="AC18" s="4"/>
      <c r="AD18" s="4"/>
      <c r="AE18" s="4"/>
      <c r="AF18" s="4"/>
      <c r="AG18" s="4"/>
      <c r="AH18" s="4"/>
      <c r="AI18" s="4"/>
    </row>
    <row r="19" spans="1:35" ht="20.25" customHeight="1">
      <c r="A19" s="772"/>
      <c r="B19" s="770"/>
      <c r="C19" s="814"/>
      <c r="D19" s="149" t="s">
        <v>45</v>
      </c>
      <c r="E19" s="150">
        <v>100</v>
      </c>
      <c r="F19" s="150">
        <v>100</v>
      </c>
      <c r="G19" s="150" t="s">
        <v>29</v>
      </c>
      <c r="H19" s="436" t="s">
        <v>29</v>
      </c>
      <c r="I19" s="821"/>
      <c r="J19" s="770"/>
      <c r="K19" s="770"/>
      <c r="L19" s="770"/>
      <c r="M19" s="771"/>
      <c r="N19" s="2"/>
      <c r="O19" s="2"/>
      <c r="P19" s="2"/>
      <c r="Q19" s="2"/>
      <c r="R19" s="2"/>
      <c r="S19" s="2"/>
      <c r="T19" s="2"/>
      <c r="U19" s="2"/>
      <c r="V19" s="2"/>
      <c r="W19" s="2"/>
      <c r="X19" s="2"/>
      <c r="Y19" s="38"/>
      <c r="Z19" s="2"/>
      <c r="AA19" s="2"/>
      <c r="AB19" s="2"/>
      <c r="AC19" s="2"/>
      <c r="AD19" s="2"/>
      <c r="AE19" s="2"/>
      <c r="AF19" s="2"/>
      <c r="AG19" s="2"/>
      <c r="AH19" s="2"/>
      <c r="AI19" s="2"/>
    </row>
    <row r="20" spans="1:35"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c r="AA20" s="2"/>
      <c r="AB20" s="2"/>
      <c r="AC20" s="2"/>
      <c r="AD20" s="2"/>
      <c r="AE20" s="2"/>
      <c r="AF20" s="2"/>
      <c r="AG20" s="2"/>
      <c r="AH20" s="2"/>
      <c r="AI20" s="2"/>
    </row>
    <row r="21" spans="1:35"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c r="AA21" s="2"/>
      <c r="AB21" s="2"/>
      <c r="AC21" s="2"/>
      <c r="AD21" s="2"/>
      <c r="AE21" s="2"/>
      <c r="AF21" s="2"/>
      <c r="AG21" s="2"/>
      <c r="AH21" s="2"/>
      <c r="AI21" s="2"/>
    </row>
    <row r="22" spans="1:35"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c r="AA22" s="2"/>
      <c r="AB22" s="2"/>
      <c r="AC22" s="2"/>
      <c r="AD22" s="2"/>
      <c r="AE22" s="2"/>
      <c r="AF22" s="2"/>
      <c r="AG22" s="2"/>
      <c r="AH22" s="2"/>
      <c r="AI22" s="2"/>
    </row>
    <row r="23" spans="1:35"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c r="AA23" s="2"/>
      <c r="AB23" s="2"/>
      <c r="AC23" s="2"/>
      <c r="AD23" s="2"/>
      <c r="AE23" s="2"/>
      <c r="AF23" s="2"/>
      <c r="AG23" s="2"/>
      <c r="AH23" s="2"/>
      <c r="AI23" s="2"/>
    </row>
    <row r="24" spans="1:35"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c r="AA24" s="2"/>
      <c r="AB24" s="2"/>
      <c r="AC24" s="2"/>
      <c r="AD24" s="2"/>
      <c r="AE24" s="2"/>
      <c r="AF24" s="2"/>
      <c r="AG24" s="2"/>
      <c r="AH24" s="2"/>
      <c r="AI24" s="2"/>
    </row>
    <row r="25" spans="1:35" ht="42.75" customHeight="1">
      <c r="A25" s="872" t="s">
        <v>639</v>
      </c>
      <c r="B25" s="784"/>
      <c r="C25" s="784"/>
      <c r="D25" s="784"/>
      <c r="E25" s="784"/>
      <c r="F25" s="784"/>
      <c r="G25" s="784"/>
      <c r="H25" s="784"/>
      <c r="I25" s="784"/>
      <c r="J25" s="784"/>
      <c r="K25" s="784"/>
      <c r="L25" s="784"/>
      <c r="M25" s="787"/>
      <c r="N25" s="2"/>
      <c r="O25" s="2"/>
      <c r="P25" s="2"/>
      <c r="Q25" s="2"/>
      <c r="R25" s="2"/>
      <c r="S25" s="2"/>
      <c r="T25" s="2"/>
      <c r="U25" s="2"/>
      <c r="V25" s="2"/>
      <c r="W25" s="2"/>
      <c r="X25" s="2"/>
      <c r="Y25" s="2"/>
      <c r="Z25" s="2"/>
      <c r="AA25" s="2"/>
      <c r="AB25" s="2"/>
      <c r="AC25" s="2"/>
      <c r="AD25" s="2"/>
      <c r="AE25" s="2"/>
      <c r="AF25" s="2"/>
      <c r="AG25" s="2"/>
      <c r="AH25" s="2"/>
      <c r="AI25" s="2"/>
    </row>
    <row r="26" spans="1:35" ht="84" customHeight="1">
      <c r="A26" s="803" t="s">
        <v>48</v>
      </c>
      <c r="B26" s="777"/>
      <c r="C26" s="797"/>
      <c r="D26" s="889" t="s">
        <v>640</v>
      </c>
      <c r="E26" s="777"/>
      <c r="F26" s="777"/>
      <c r="G26" s="777"/>
      <c r="H26" s="777"/>
      <c r="I26" s="777"/>
      <c r="J26" s="777"/>
      <c r="K26" s="777"/>
      <c r="L26" s="777"/>
      <c r="M26" s="778"/>
      <c r="N26" s="2"/>
      <c r="O26" s="2"/>
      <c r="P26" s="2"/>
      <c r="Q26" s="2"/>
      <c r="R26" s="2"/>
      <c r="S26" s="2"/>
      <c r="T26" s="2"/>
      <c r="U26" s="2"/>
      <c r="V26" s="2"/>
      <c r="W26" s="2"/>
      <c r="X26" s="2"/>
      <c r="Y26" s="2"/>
      <c r="Z26" s="2"/>
      <c r="AA26" s="2"/>
      <c r="AB26" s="2"/>
      <c r="AC26" s="2"/>
      <c r="AD26" s="2"/>
      <c r="AE26" s="2"/>
      <c r="AF26" s="2"/>
      <c r="AG26" s="2"/>
      <c r="AH26" s="2"/>
      <c r="AI26" s="2"/>
    </row>
    <row r="27" spans="1:35" ht="48" customHeight="1">
      <c r="A27" s="803" t="s">
        <v>50</v>
      </c>
      <c r="B27" s="777"/>
      <c r="C27" s="797"/>
      <c r="D27" s="824" t="s">
        <v>253</v>
      </c>
      <c r="E27" s="809"/>
      <c r="F27" s="809"/>
      <c r="G27" s="809"/>
      <c r="H27" s="809"/>
      <c r="I27" s="809"/>
      <c r="J27" s="810"/>
      <c r="K27" s="32" t="s">
        <v>52</v>
      </c>
      <c r="L27" s="1290" t="s">
        <v>253</v>
      </c>
      <c r="M27" s="912"/>
      <c r="N27" s="4"/>
      <c r="O27" s="4"/>
      <c r="P27" s="4"/>
      <c r="Q27" s="4"/>
      <c r="R27" s="4"/>
      <c r="S27" s="4"/>
      <c r="T27" s="4"/>
      <c r="U27" s="4"/>
      <c r="V27" s="4"/>
      <c r="W27" s="4"/>
      <c r="X27" s="4"/>
      <c r="Y27" s="4"/>
      <c r="Z27" s="4"/>
      <c r="AA27" s="4"/>
      <c r="AB27" s="4"/>
      <c r="AC27" s="4"/>
      <c r="AD27" s="4"/>
      <c r="AE27" s="4"/>
      <c r="AF27" s="4"/>
      <c r="AG27" s="4"/>
      <c r="AH27" s="4"/>
      <c r="AI27" s="4"/>
    </row>
    <row r="28" spans="1:35"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c r="AA28" s="4"/>
      <c r="AB28" s="4"/>
      <c r="AC28" s="4"/>
      <c r="AD28" s="4"/>
      <c r="AE28" s="4"/>
      <c r="AF28" s="4"/>
      <c r="AG28" s="4"/>
      <c r="AH28" s="4"/>
      <c r="AI28" s="20"/>
    </row>
    <row r="29" spans="1:35" ht="33.75" customHeight="1">
      <c r="A29" s="815"/>
      <c r="B29" s="816"/>
      <c r="C29" s="817"/>
      <c r="D29" s="1289" t="s">
        <v>641</v>
      </c>
      <c r="E29" s="766"/>
      <c r="F29" s="789"/>
      <c r="G29" s="851">
        <v>1</v>
      </c>
      <c r="H29" s="766"/>
      <c r="I29" s="766"/>
      <c r="J29" s="766"/>
      <c r="K29" s="789"/>
      <c r="L29" s="1262" t="s">
        <v>642</v>
      </c>
      <c r="M29" s="778"/>
      <c r="N29" s="2"/>
      <c r="O29" s="2"/>
      <c r="P29" s="2"/>
      <c r="Q29" s="2"/>
      <c r="R29" s="2"/>
      <c r="S29" s="2"/>
      <c r="T29" s="2"/>
      <c r="U29" s="2"/>
      <c r="V29" s="2"/>
      <c r="W29" s="2"/>
      <c r="X29" s="2"/>
      <c r="Y29" s="2"/>
      <c r="Z29" s="2"/>
      <c r="AA29" s="2"/>
      <c r="AB29" s="2"/>
      <c r="AC29" s="2"/>
      <c r="AD29" s="2"/>
      <c r="AE29" s="2"/>
      <c r="AF29" s="2"/>
      <c r="AG29" s="2"/>
      <c r="AH29" s="2"/>
      <c r="AI29" s="2"/>
    </row>
    <row r="30" spans="1:35"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row>
    <row r="31" spans="1:35"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c r="AA31" s="4"/>
      <c r="AB31" s="4"/>
      <c r="AC31" s="4"/>
      <c r="AD31" s="4"/>
      <c r="AE31" s="4"/>
      <c r="AF31" s="4"/>
      <c r="AG31" s="4"/>
      <c r="AH31" s="4"/>
      <c r="AI31" s="4"/>
    </row>
    <row r="32" spans="1:35"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c r="AD32" s="2"/>
      <c r="AE32" s="2"/>
      <c r="AF32" s="2"/>
      <c r="AG32" s="2"/>
      <c r="AH32" s="2"/>
      <c r="AI32" s="2"/>
    </row>
    <row r="33" spans="1:35" ht="76.5" customHeight="1">
      <c r="A33" s="68" t="s">
        <v>121</v>
      </c>
      <c r="B33" s="151" t="s">
        <v>122</v>
      </c>
      <c r="C33" s="70" t="s">
        <v>643</v>
      </c>
      <c r="D33" s="70" t="s">
        <v>644</v>
      </c>
      <c r="E33" s="70" t="s">
        <v>67</v>
      </c>
      <c r="F33" s="71" t="s">
        <v>68</v>
      </c>
      <c r="G33" s="827"/>
      <c r="H33" s="774"/>
      <c r="I33" s="774"/>
      <c r="J33" s="774"/>
      <c r="K33" s="774"/>
      <c r="L33" s="774"/>
      <c r="M33" s="775"/>
      <c r="N33" s="38"/>
      <c r="O33" s="38"/>
      <c r="P33" s="38"/>
      <c r="Q33" s="38"/>
      <c r="R33" s="38"/>
      <c r="S33" s="38"/>
      <c r="T33" s="38"/>
      <c r="U33" s="38"/>
      <c r="V33" s="38"/>
      <c r="W33" s="38"/>
      <c r="X33" s="38"/>
      <c r="Y33" s="38"/>
      <c r="Z33" s="38"/>
      <c r="AA33" s="38"/>
      <c r="AB33" s="38"/>
      <c r="AC33" s="38"/>
      <c r="AD33" s="38"/>
      <c r="AE33" s="38"/>
      <c r="AF33" s="38"/>
      <c r="AG33" s="38"/>
      <c r="AH33" s="38"/>
      <c r="AI33" s="38"/>
    </row>
    <row r="34" spans="1:35" ht="24" customHeight="1">
      <c r="A34" s="330" t="s">
        <v>314</v>
      </c>
      <c r="B34" s="328">
        <v>100</v>
      </c>
      <c r="C34" s="155">
        <v>12</v>
      </c>
      <c r="D34" s="49">
        <v>12</v>
      </c>
      <c r="E34" s="49" t="s">
        <v>29</v>
      </c>
      <c r="F34" s="154">
        <f t="shared" ref="F34:F45" si="0">C34/D34</f>
        <v>1</v>
      </c>
      <c r="G34" s="963"/>
      <c r="H34" s="809"/>
      <c r="I34" s="809"/>
      <c r="J34" s="809"/>
      <c r="K34" s="809"/>
      <c r="L34" s="809"/>
      <c r="M34" s="820"/>
      <c r="N34" s="2"/>
      <c r="O34" s="2"/>
      <c r="P34" s="2"/>
      <c r="Q34" s="2"/>
      <c r="R34" s="2"/>
      <c r="S34" s="2"/>
      <c r="T34" s="2"/>
      <c r="U34" s="2"/>
      <c r="V34" s="2"/>
      <c r="W34" s="2"/>
      <c r="X34" s="2"/>
      <c r="Y34" s="2"/>
      <c r="Z34" s="2"/>
      <c r="AA34" s="2"/>
      <c r="AB34" s="2"/>
      <c r="AC34" s="2"/>
      <c r="AD34" s="2"/>
      <c r="AE34" s="2"/>
      <c r="AF34" s="2"/>
      <c r="AG34" s="2"/>
      <c r="AH34" s="2"/>
      <c r="AI34" s="2"/>
    </row>
    <row r="35" spans="1:35" ht="24" customHeight="1">
      <c r="A35" s="330" t="s">
        <v>315</v>
      </c>
      <c r="B35" s="328">
        <v>100</v>
      </c>
      <c r="C35" s="155">
        <v>11</v>
      </c>
      <c r="D35" s="49">
        <v>11</v>
      </c>
      <c r="E35" s="49" t="s">
        <v>29</v>
      </c>
      <c r="F35" s="154">
        <f t="shared" si="0"/>
        <v>1</v>
      </c>
      <c r="G35" s="770"/>
      <c r="H35" s="770"/>
      <c r="I35" s="770"/>
      <c r="J35" s="770"/>
      <c r="K35" s="770"/>
      <c r="L35" s="770"/>
      <c r="M35" s="771"/>
      <c r="N35" s="2"/>
      <c r="O35" s="2"/>
      <c r="P35" s="2"/>
      <c r="Q35" s="2"/>
      <c r="R35" s="2"/>
      <c r="S35" s="2"/>
      <c r="T35" s="2"/>
      <c r="U35" s="2"/>
      <c r="V35" s="2"/>
      <c r="W35" s="2"/>
      <c r="X35" s="2"/>
      <c r="Y35" s="2"/>
      <c r="Z35" s="2"/>
      <c r="AA35" s="2"/>
      <c r="AB35" s="2"/>
      <c r="AC35" s="2"/>
      <c r="AD35" s="2"/>
      <c r="AE35" s="2"/>
      <c r="AF35" s="2"/>
      <c r="AG35" s="2"/>
      <c r="AH35" s="2"/>
      <c r="AI35" s="2"/>
    </row>
    <row r="36" spans="1:35" ht="24" customHeight="1">
      <c r="A36" s="330" t="s">
        <v>316</v>
      </c>
      <c r="B36" s="328">
        <v>100</v>
      </c>
      <c r="C36" s="155">
        <v>8</v>
      </c>
      <c r="D36" s="49">
        <v>8</v>
      </c>
      <c r="E36" s="49" t="s">
        <v>29</v>
      </c>
      <c r="F36" s="154">
        <f t="shared" si="0"/>
        <v>1</v>
      </c>
      <c r="G36" s="770"/>
      <c r="H36" s="770"/>
      <c r="I36" s="770"/>
      <c r="J36" s="770"/>
      <c r="K36" s="770"/>
      <c r="L36" s="770"/>
      <c r="M36" s="771"/>
      <c r="N36" s="2"/>
      <c r="O36" s="2"/>
      <c r="P36" s="2"/>
      <c r="Q36" s="2"/>
      <c r="R36" s="2"/>
      <c r="S36" s="2"/>
      <c r="T36" s="2"/>
      <c r="U36" s="2"/>
      <c r="V36" s="2"/>
      <c r="W36" s="2"/>
      <c r="X36" s="2"/>
      <c r="Y36" s="2"/>
      <c r="Z36" s="2"/>
      <c r="AA36" s="2"/>
      <c r="AB36" s="2"/>
      <c r="AC36" s="2"/>
      <c r="AD36" s="2"/>
      <c r="AE36" s="2"/>
      <c r="AF36" s="2"/>
      <c r="AG36" s="2"/>
      <c r="AH36" s="2"/>
      <c r="AI36" s="2"/>
    </row>
    <row r="37" spans="1:35" ht="24" customHeight="1">
      <c r="A37" s="330" t="s">
        <v>317</v>
      </c>
      <c r="B37" s="328">
        <v>100</v>
      </c>
      <c r="C37" s="155">
        <v>13</v>
      </c>
      <c r="D37" s="49">
        <v>13</v>
      </c>
      <c r="E37" s="49" t="s">
        <v>29</v>
      </c>
      <c r="F37" s="154">
        <f t="shared" si="0"/>
        <v>1</v>
      </c>
      <c r="G37" s="770"/>
      <c r="H37" s="770"/>
      <c r="I37" s="770"/>
      <c r="J37" s="770"/>
      <c r="K37" s="770"/>
      <c r="L37" s="770"/>
      <c r="M37" s="771"/>
      <c r="N37" s="2"/>
      <c r="O37" s="2"/>
      <c r="P37" s="2"/>
      <c r="Q37" s="2"/>
      <c r="R37" s="2"/>
      <c r="S37" s="2"/>
      <c r="T37" s="2"/>
      <c r="U37" s="2"/>
      <c r="V37" s="2"/>
      <c r="W37" s="2"/>
      <c r="X37" s="2"/>
      <c r="Y37" s="2"/>
      <c r="Z37" s="2"/>
      <c r="AA37" s="2"/>
      <c r="AB37" s="2"/>
      <c r="AC37" s="2"/>
      <c r="AD37" s="2"/>
      <c r="AE37" s="2"/>
      <c r="AF37" s="2"/>
      <c r="AG37" s="2"/>
      <c r="AH37" s="2"/>
      <c r="AI37" s="2"/>
    </row>
    <row r="38" spans="1:35" ht="24" customHeight="1">
      <c r="A38" s="330" t="s">
        <v>318</v>
      </c>
      <c r="B38" s="328">
        <v>100</v>
      </c>
      <c r="C38" s="155">
        <v>10</v>
      </c>
      <c r="D38" s="49">
        <v>10</v>
      </c>
      <c r="E38" s="49" t="s">
        <v>29</v>
      </c>
      <c r="F38" s="154">
        <f t="shared" si="0"/>
        <v>1</v>
      </c>
      <c r="G38" s="770"/>
      <c r="H38" s="770"/>
      <c r="I38" s="770"/>
      <c r="J38" s="770"/>
      <c r="K38" s="770"/>
      <c r="L38" s="770"/>
      <c r="M38" s="771"/>
      <c r="N38" s="2"/>
      <c r="O38" s="2"/>
      <c r="P38" s="2"/>
      <c r="Q38" s="2"/>
      <c r="R38" s="2"/>
      <c r="S38" s="2"/>
      <c r="T38" s="2"/>
      <c r="U38" s="2"/>
      <c r="V38" s="2"/>
      <c r="W38" s="2"/>
      <c r="X38" s="2"/>
      <c r="Y38" s="2"/>
      <c r="Z38" s="2"/>
      <c r="AA38" s="2"/>
      <c r="AB38" s="2"/>
      <c r="AC38" s="2"/>
      <c r="AD38" s="2"/>
      <c r="AE38" s="2"/>
      <c r="AF38" s="2"/>
      <c r="AG38" s="2"/>
      <c r="AH38" s="2"/>
      <c r="AI38" s="2"/>
    </row>
    <row r="39" spans="1:35" ht="24" customHeight="1">
      <c r="A39" s="330" t="s">
        <v>319</v>
      </c>
      <c r="B39" s="328">
        <v>100</v>
      </c>
      <c r="C39" s="155">
        <v>5</v>
      </c>
      <c r="D39" s="49">
        <v>5</v>
      </c>
      <c r="E39" s="49" t="s">
        <v>29</v>
      </c>
      <c r="F39" s="154">
        <f t="shared" si="0"/>
        <v>1</v>
      </c>
      <c r="G39" s="770"/>
      <c r="H39" s="770"/>
      <c r="I39" s="770"/>
      <c r="J39" s="770"/>
      <c r="K39" s="770"/>
      <c r="L39" s="770"/>
      <c r="M39" s="771"/>
      <c r="N39" s="2"/>
      <c r="O39" s="2"/>
      <c r="P39" s="2"/>
      <c r="Q39" s="2"/>
      <c r="R39" s="2"/>
      <c r="S39" s="2"/>
      <c r="T39" s="2"/>
      <c r="U39" s="2"/>
      <c r="V39" s="2"/>
      <c r="W39" s="2"/>
      <c r="X39" s="2"/>
      <c r="Y39" s="2"/>
      <c r="Z39" s="2"/>
      <c r="AA39" s="2"/>
      <c r="AB39" s="2"/>
      <c r="AC39" s="2"/>
      <c r="AD39" s="2"/>
      <c r="AE39" s="2"/>
      <c r="AF39" s="2"/>
      <c r="AG39" s="2"/>
      <c r="AH39" s="2"/>
      <c r="AI39" s="2"/>
    </row>
    <row r="40" spans="1:35" ht="28.5" customHeight="1">
      <c r="A40" s="332" t="s">
        <v>320</v>
      </c>
      <c r="B40" s="328">
        <v>100</v>
      </c>
      <c r="C40" s="155">
        <v>11</v>
      </c>
      <c r="D40" s="49">
        <v>11</v>
      </c>
      <c r="E40" s="49" t="s">
        <v>29</v>
      </c>
      <c r="F40" s="154">
        <f t="shared" si="0"/>
        <v>1</v>
      </c>
      <c r="G40" s="770"/>
      <c r="H40" s="770"/>
      <c r="I40" s="770"/>
      <c r="J40" s="770"/>
      <c r="K40" s="770"/>
      <c r="L40" s="770"/>
      <c r="M40" s="771"/>
      <c r="N40" s="2"/>
      <c r="O40" s="2"/>
      <c r="P40" s="2"/>
      <c r="Q40" s="2"/>
      <c r="R40" s="2"/>
      <c r="S40" s="2"/>
      <c r="T40" s="2"/>
      <c r="U40" s="2"/>
      <c r="V40" s="2"/>
      <c r="W40" s="2"/>
      <c r="X40" s="2"/>
      <c r="Y40" s="2"/>
      <c r="Z40" s="2"/>
      <c r="AA40" s="2"/>
      <c r="AB40" s="2"/>
      <c r="AC40" s="2"/>
      <c r="AD40" s="2"/>
      <c r="AE40" s="2"/>
      <c r="AF40" s="2"/>
      <c r="AG40" s="2"/>
      <c r="AH40" s="2"/>
      <c r="AI40" s="2"/>
    </row>
    <row r="41" spans="1:35" ht="28.5" customHeight="1">
      <c r="A41" s="332" t="s">
        <v>374</v>
      </c>
      <c r="B41" s="328">
        <v>100</v>
      </c>
      <c r="C41" s="155">
        <v>8</v>
      </c>
      <c r="D41" s="49">
        <v>8</v>
      </c>
      <c r="E41" s="49" t="s">
        <v>29</v>
      </c>
      <c r="F41" s="154">
        <f t="shared" si="0"/>
        <v>1</v>
      </c>
      <c r="G41" s="770"/>
      <c r="H41" s="770"/>
      <c r="I41" s="770"/>
      <c r="J41" s="770"/>
      <c r="K41" s="770"/>
      <c r="L41" s="770"/>
      <c r="M41" s="771"/>
      <c r="N41" s="2"/>
      <c r="O41" s="2"/>
      <c r="P41" s="2"/>
      <c r="Q41" s="2"/>
      <c r="R41" s="2"/>
      <c r="S41" s="2"/>
      <c r="T41" s="2"/>
      <c r="U41" s="2"/>
      <c r="V41" s="2"/>
      <c r="W41" s="2"/>
      <c r="X41" s="2"/>
      <c r="Y41" s="2"/>
      <c r="Z41" s="2"/>
      <c r="AA41" s="2"/>
      <c r="AB41" s="2"/>
      <c r="AC41" s="2"/>
      <c r="AD41" s="2"/>
      <c r="AE41" s="2"/>
      <c r="AF41" s="2"/>
      <c r="AG41" s="2"/>
      <c r="AH41" s="2"/>
      <c r="AI41" s="2"/>
    </row>
    <row r="42" spans="1:35" ht="28.5" customHeight="1">
      <c r="A42" s="332" t="s">
        <v>323</v>
      </c>
      <c r="B42" s="328">
        <v>100</v>
      </c>
      <c r="C42" s="155"/>
      <c r="D42" s="49"/>
      <c r="E42" s="49" t="s">
        <v>29</v>
      </c>
      <c r="F42" s="470" t="e">
        <f t="shared" si="0"/>
        <v>#DIV/0!</v>
      </c>
      <c r="G42" s="770"/>
      <c r="H42" s="770"/>
      <c r="I42" s="770"/>
      <c r="J42" s="770"/>
      <c r="K42" s="770"/>
      <c r="L42" s="770"/>
      <c r="M42" s="771"/>
      <c r="N42" s="2"/>
      <c r="O42" s="2"/>
      <c r="P42" s="2"/>
      <c r="Q42" s="160"/>
      <c r="R42" s="160"/>
      <c r="S42" s="2"/>
      <c r="T42" s="2"/>
      <c r="U42" s="2"/>
      <c r="V42" s="2"/>
      <c r="W42" s="2"/>
      <c r="X42" s="2"/>
      <c r="Y42" s="2"/>
      <c r="Z42" s="2"/>
      <c r="AA42" s="2"/>
      <c r="AB42" s="2"/>
      <c r="AC42" s="2"/>
      <c r="AD42" s="2"/>
      <c r="AE42" s="2"/>
      <c r="AF42" s="2"/>
      <c r="AG42" s="2"/>
      <c r="AH42" s="2"/>
      <c r="AI42" s="2"/>
    </row>
    <row r="43" spans="1:35" ht="28.5" customHeight="1">
      <c r="A43" s="332" t="s">
        <v>324</v>
      </c>
      <c r="B43" s="328">
        <v>100</v>
      </c>
      <c r="C43" s="155"/>
      <c r="D43" s="49"/>
      <c r="E43" s="49" t="s">
        <v>29</v>
      </c>
      <c r="F43" s="470" t="e">
        <f t="shared" si="0"/>
        <v>#DIV/0!</v>
      </c>
      <c r="G43" s="770"/>
      <c r="H43" s="770"/>
      <c r="I43" s="770"/>
      <c r="J43" s="770"/>
      <c r="K43" s="770"/>
      <c r="L43" s="770"/>
      <c r="M43" s="771"/>
      <c r="N43" s="2"/>
      <c r="O43" s="2"/>
      <c r="P43" s="2"/>
      <c r="Q43" s="2"/>
      <c r="R43" s="2"/>
      <c r="S43" s="2"/>
      <c r="T43" s="2"/>
      <c r="U43" s="2"/>
      <c r="V43" s="2"/>
      <c r="W43" s="2"/>
      <c r="X43" s="2"/>
      <c r="Y43" s="2"/>
      <c r="Z43" s="2"/>
      <c r="AA43" s="2"/>
      <c r="AB43" s="2"/>
      <c r="AC43" s="2"/>
      <c r="AD43" s="2"/>
      <c r="AE43" s="2"/>
      <c r="AF43" s="2"/>
      <c r="AG43" s="2"/>
      <c r="AH43" s="2"/>
      <c r="AI43" s="2"/>
    </row>
    <row r="44" spans="1:35" ht="28.5" customHeight="1">
      <c r="A44" s="332" t="s">
        <v>325</v>
      </c>
      <c r="B44" s="328">
        <v>100</v>
      </c>
      <c r="C44" s="155"/>
      <c r="D44" s="49"/>
      <c r="E44" s="49" t="s">
        <v>29</v>
      </c>
      <c r="F44" s="470" t="e">
        <f t="shared" si="0"/>
        <v>#DIV/0!</v>
      </c>
      <c r="G44" s="770"/>
      <c r="H44" s="770"/>
      <c r="I44" s="770"/>
      <c r="J44" s="770"/>
      <c r="K44" s="770"/>
      <c r="L44" s="770"/>
      <c r="M44" s="771"/>
      <c r="N44" s="2"/>
      <c r="O44" s="2"/>
      <c r="P44" s="2"/>
      <c r="Q44" s="2"/>
      <c r="R44" s="2"/>
      <c r="S44" s="2"/>
      <c r="T44" s="2"/>
      <c r="U44" s="2"/>
      <c r="V44" s="2"/>
      <c r="W44" s="2"/>
      <c r="X44" s="2"/>
      <c r="Y44" s="2"/>
      <c r="Z44" s="2"/>
      <c r="AA44" s="2"/>
      <c r="AB44" s="2"/>
      <c r="AC44" s="2"/>
      <c r="AD44" s="2"/>
      <c r="AE44" s="2"/>
      <c r="AF44" s="2"/>
      <c r="AG44" s="2"/>
      <c r="AH44" s="2"/>
      <c r="AI44" s="2"/>
    </row>
    <row r="45" spans="1:35" ht="28.5" customHeight="1">
      <c r="A45" s="332" t="s">
        <v>326</v>
      </c>
      <c r="B45" s="328">
        <v>100</v>
      </c>
      <c r="C45" s="471"/>
      <c r="D45" s="471"/>
      <c r="E45" s="49" t="s">
        <v>29</v>
      </c>
      <c r="F45" s="470" t="e">
        <f t="shared" si="0"/>
        <v>#DIV/0!</v>
      </c>
      <c r="G45" s="770"/>
      <c r="H45" s="770"/>
      <c r="I45" s="770"/>
      <c r="J45" s="770"/>
      <c r="K45" s="770"/>
      <c r="L45" s="770"/>
      <c r="M45" s="771"/>
      <c r="N45" s="2"/>
      <c r="O45" s="2"/>
      <c r="P45" s="2"/>
      <c r="Q45" s="2"/>
      <c r="R45" s="2"/>
      <c r="S45" s="2"/>
      <c r="T45" s="2"/>
      <c r="U45" s="2"/>
      <c r="V45" s="2"/>
      <c r="W45" s="2"/>
      <c r="X45" s="2"/>
      <c r="Y45" s="2"/>
      <c r="Z45" s="2"/>
      <c r="AA45" s="2"/>
      <c r="AB45" s="2"/>
      <c r="AC45" s="2"/>
      <c r="AD45" s="2"/>
      <c r="AE45" s="2"/>
      <c r="AF45" s="2"/>
      <c r="AG45" s="2"/>
      <c r="AH45" s="2"/>
      <c r="AI45" s="2"/>
    </row>
    <row r="46" spans="1:35" ht="37.5" customHeight="1">
      <c r="A46" s="45" t="s">
        <v>73</v>
      </c>
      <c r="B46" s="328">
        <f>AVERAGE(B34:B45)</f>
        <v>100</v>
      </c>
      <c r="C46" s="49">
        <f t="shared" ref="C46:D46" si="1">SUM(C34:C45)</f>
        <v>78</v>
      </c>
      <c r="D46" s="49">
        <f t="shared" si="1"/>
        <v>78</v>
      </c>
      <c r="E46" s="49"/>
      <c r="F46" s="470">
        <f>AVERAGE(F34:F39)</f>
        <v>1</v>
      </c>
      <c r="G46" s="770"/>
      <c r="H46" s="770"/>
      <c r="I46" s="770"/>
      <c r="J46" s="770"/>
      <c r="K46" s="770"/>
      <c r="L46" s="770"/>
      <c r="M46" s="771"/>
      <c r="N46" s="2"/>
      <c r="O46" s="2"/>
      <c r="P46" s="2"/>
      <c r="Q46" s="2"/>
      <c r="R46" s="2"/>
      <c r="S46" s="2"/>
      <c r="T46" s="2"/>
      <c r="U46" s="2"/>
      <c r="V46" s="2"/>
      <c r="W46" s="2"/>
      <c r="X46" s="2"/>
      <c r="Y46" s="2"/>
      <c r="Z46" s="2"/>
      <c r="AA46" s="2"/>
      <c r="AB46" s="2"/>
      <c r="AC46" s="2"/>
      <c r="AD46" s="2"/>
      <c r="AE46" s="2"/>
      <c r="AF46" s="2"/>
      <c r="AG46" s="2"/>
      <c r="AH46" s="2"/>
      <c r="AI46" s="2"/>
    </row>
    <row r="47" spans="1:35" ht="9" customHeight="1">
      <c r="A47" s="51"/>
      <c r="B47" s="2"/>
      <c r="C47" s="2"/>
      <c r="D47" s="2"/>
      <c r="E47" s="2"/>
      <c r="F47" s="2"/>
      <c r="G47" s="774"/>
      <c r="H47" s="774"/>
      <c r="I47" s="774"/>
      <c r="J47" s="774"/>
      <c r="K47" s="774"/>
      <c r="L47" s="774"/>
      <c r="M47" s="775"/>
      <c r="N47" s="2"/>
      <c r="O47" s="2"/>
      <c r="P47" s="2"/>
      <c r="Q47" s="2"/>
      <c r="R47" s="2"/>
      <c r="S47" s="2"/>
      <c r="T47" s="2"/>
      <c r="U47" s="2"/>
      <c r="V47" s="2"/>
      <c r="W47" s="2"/>
      <c r="X47" s="2"/>
      <c r="Y47" s="2"/>
      <c r="Z47" s="2"/>
      <c r="AA47" s="2"/>
      <c r="AB47" s="2"/>
      <c r="AC47" s="2"/>
      <c r="AD47" s="2"/>
      <c r="AE47" s="2"/>
      <c r="AF47" s="2"/>
      <c r="AG47" s="2"/>
      <c r="AH47" s="2"/>
      <c r="AI47" s="2"/>
    </row>
    <row r="48" spans="1:35" ht="36" customHeight="1">
      <c r="A48" s="803" t="s">
        <v>74</v>
      </c>
      <c r="B48" s="777"/>
      <c r="C48" s="777"/>
      <c r="D48" s="777"/>
      <c r="E48" s="777"/>
      <c r="F48" s="777"/>
      <c r="G48" s="777"/>
      <c r="H48" s="777"/>
      <c r="I48" s="777"/>
      <c r="J48" s="777"/>
      <c r="K48" s="777"/>
      <c r="L48" s="777"/>
      <c r="M48" s="778"/>
      <c r="N48" s="2"/>
      <c r="O48" s="2"/>
      <c r="P48" s="2"/>
      <c r="Q48" s="2"/>
      <c r="R48" s="2"/>
      <c r="S48" s="2"/>
      <c r="T48" s="2"/>
      <c r="U48" s="2"/>
      <c r="V48" s="2"/>
      <c r="W48" s="2"/>
      <c r="X48" s="2"/>
      <c r="Y48" s="2"/>
      <c r="Z48" s="2"/>
      <c r="AA48" s="2"/>
      <c r="AB48" s="2"/>
      <c r="AC48" s="2"/>
      <c r="AD48" s="2"/>
      <c r="AE48" s="2"/>
      <c r="AF48" s="2"/>
      <c r="AG48" s="2"/>
      <c r="AH48" s="2"/>
      <c r="AI48" s="2"/>
    </row>
    <row r="49" spans="1:35" ht="292.5" customHeight="1">
      <c r="A49" s="856" t="s">
        <v>645</v>
      </c>
      <c r="B49" s="809"/>
      <c r="C49" s="809"/>
      <c r="D49" s="809"/>
      <c r="E49" s="809"/>
      <c r="F49" s="809"/>
      <c r="G49" s="809"/>
      <c r="H49" s="809"/>
      <c r="I49" s="809"/>
      <c r="J49" s="809"/>
      <c r="K49" s="809"/>
      <c r="L49" s="809"/>
      <c r="M49" s="820"/>
      <c r="N49" s="2"/>
      <c r="O49" s="2"/>
      <c r="P49" s="2"/>
      <c r="Q49" s="2"/>
      <c r="R49" s="2"/>
      <c r="S49" s="2"/>
      <c r="T49" s="2"/>
      <c r="U49" s="2"/>
      <c r="V49" s="2"/>
      <c r="W49" s="2"/>
      <c r="X49" s="2"/>
      <c r="Y49" s="2"/>
      <c r="Z49" s="2"/>
      <c r="AA49" s="2"/>
      <c r="AB49" s="2"/>
      <c r="AC49" s="2"/>
      <c r="AD49" s="2"/>
      <c r="AE49" s="2"/>
      <c r="AF49" s="2"/>
      <c r="AG49" s="2"/>
      <c r="AH49" s="2"/>
      <c r="AI49" s="2"/>
    </row>
    <row r="50" spans="1:35" ht="31.5" customHeight="1">
      <c r="A50" s="864" t="s">
        <v>76</v>
      </c>
      <c r="B50" s="809"/>
      <c r="C50" s="810"/>
      <c r="D50" s="890" t="s">
        <v>77</v>
      </c>
      <c r="E50" s="809"/>
      <c r="F50" s="810"/>
      <c r="G50" s="853" t="s">
        <v>78</v>
      </c>
      <c r="H50" s="809"/>
      <c r="I50" s="809"/>
      <c r="J50" s="810"/>
      <c r="K50" s="857" t="s">
        <v>79</v>
      </c>
      <c r="L50" s="891" t="s">
        <v>646</v>
      </c>
      <c r="M50" s="820"/>
      <c r="N50" s="53"/>
      <c r="O50" s="54"/>
      <c r="P50" s="54"/>
      <c r="Q50" s="54"/>
      <c r="R50" s="54"/>
      <c r="S50" s="54"/>
      <c r="T50" s="54"/>
      <c r="U50" s="54"/>
      <c r="V50" s="54"/>
      <c r="W50" s="54"/>
      <c r="X50" s="54"/>
      <c r="Y50" s="54"/>
      <c r="Z50" s="54"/>
      <c r="AA50" s="54"/>
      <c r="AB50" s="54"/>
      <c r="AC50" s="54"/>
      <c r="AD50" s="54"/>
      <c r="AE50" s="54"/>
      <c r="AF50" s="54"/>
      <c r="AG50" s="54"/>
      <c r="AH50" s="54"/>
      <c r="AI50" s="54"/>
    </row>
    <row r="51" spans="1:35" ht="31.5" customHeight="1">
      <c r="A51" s="773"/>
      <c r="B51" s="774"/>
      <c r="C51" s="811"/>
      <c r="D51" s="836"/>
      <c r="E51" s="774"/>
      <c r="F51" s="811"/>
      <c r="G51" s="836"/>
      <c r="H51" s="774"/>
      <c r="I51" s="774"/>
      <c r="J51" s="811"/>
      <c r="K51" s="858"/>
      <c r="L51" s="836"/>
      <c r="M51" s="775"/>
      <c r="N51" s="53"/>
      <c r="O51" s="54"/>
      <c r="P51" s="54"/>
      <c r="Q51" s="54"/>
      <c r="R51" s="54"/>
      <c r="S51" s="54"/>
      <c r="T51" s="54"/>
      <c r="U51" s="54"/>
      <c r="V51" s="54"/>
      <c r="W51" s="54"/>
      <c r="X51" s="54"/>
      <c r="Y51" s="54"/>
      <c r="Z51" s="54"/>
      <c r="AA51" s="54"/>
      <c r="AB51" s="54"/>
      <c r="AC51" s="54"/>
      <c r="AD51" s="54"/>
      <c r="AE51" s="54"/>
      <c r="AF51" s="54"/>
      <c r="AG51" s="54"/>
      <c r="AH51" s="54"/>
      <c r="AI51" s="54"/>
    </row>
    <row r="52" spans="1:35" ht="80.25" customHeight="1">
      <c r="A52" s="892" t="s">
        <v>81</v>
      </c>
      <c r="B52" s="777"/>
      <c r="C52" s="797"/>
      <c r="D52" s="1291" t="s">
        <v>647</v>
      </c>
      <c r="E52" s="777"/>
      <c r="F52" s="777"/>
      <c r="G52" s="777"/>
      <c r="H52" s="777"/>
      <c r="I52" s="777"/>
      <c r="J52" s="797"/>
      <c r="K52" s="326" t="s">
        <v>83</v>
      </c>
      <c r="L52" s="965" t="s">
        <v>648</v>
      </c>
      <c r="M52" s="767"/>
      <c r="N52" s="53"/>
      <c r="O52" s="54"/>
      <c r="P52" s="54"/>
      <c r="Q52" s="54"/>
      <c r="R52" s="54"/>
      <c r="S52" s="54"/>
      <c r="T52" s="54"/>
      <c r="U52" s="54"/>
      <c r="V52" s="54"/>
      <c r="W52" s="54"/>
      <c r="X52" s="54"/>
      <c r="Y52" s="54"/>
      <c r="Z52" s="54"/>
      <c r="AA52" s="54"/>
      <c r="AB52" s="54"/>
      <c r="AC52" s="54"/>
      <c r="AD52" s="54"/>
      <c r="AE52" s="54"/>
      <c r="AF52" s="54"/>
      <c r="AG52" s="54"/>
      <c r="AH52" s="54"/>
      <c r="AI52" s="54"/>
    </row>
    <row r="53" spans="1:35" ht="57.75" customHeight="1">
      <c r="A53" s="876" t="s">
        <v>85</v>
      </c>
      <c r="B53" s="766"/>
      <c r="C53" s="789"/>
      <c r="D53" s="1292" t="s">
        <v>649</v>
      </c>
      <c r="E53" s="766"/>
      <c r="F53" s="766"/>
      <c r="G53" s="766"/>
      <c r="H53" s="766"/>
      <c r="I53" s="766"/>
      <c r="J53" s="789"/>
      <c r="K53" s="327" t="s">
        <v>86</v>
      </c>
      <c r="L53" s="1167">
        <v>45919</v>
      </c>
      <c r="M53" s="767"/>
      <c r="N53" s="4"/>
      <c r="O53" s="4"/>
      <c r="P53" s="4"/>
      <c r="Q53" s="4"/>
      <c r="R53" s="4"/>
      <c r="S53" s="4"/>
      <c r="T53" s="4"/>
      <c r="U53" s="4"/>
      <c r="V53" s="4"/>
      <c r="W53" s="4"/>
      <c r="X53" s="4"/>
      <c r="Y53" s="4"/>
      <c r="Z53" s="4"/>
      <c r="AA53" s="4"/>
      <c r="AB53" s="4"/>
      <c r="AC53" s="4"/>
      <c r="AD53" s="4"/>
      <c r="AE53" s="4"/>
      <c r="AF53" s="4"/>
      <c r="AG53" s="4"/>
      <c r="AH53" s="4"/>
      <c r="AI53" s="4"/>
    </row>
    <row r="54" spans="1:35" ht="35.25" customHeight="1">
      <c r="A54" s="779" t="s">
        <v>191</v>
      </c>
      <c r="B54" s="766"/>
      <c r="C54" s="766"/>
      <c r="D54" s="766"/>
      <c r="E54" s="766"/>
      <c r="F54" s="766"/>
      <c r="G54" s="766"/>
      <c r="H54" s="766"/>
      <c r="I54" s="766"/>
      <c r="J54" s="766"/>
      <c r="K54" s="766"/>
      <c r="L54" s="766"/>
      <c r="M54" s="767"/>
      <c r="N54" s="4"/>
      <c r="O54" s="4"/>
      <c r="P54" s="4"/>
      <c r="Q54" s="4"/>
      <c r="R54" s="4"/>
      <c r="S54" s="4"/>
      <c r="T54" s="4"/>
      <c r="U54" s="4"/>
      <c r="V54" s="4"/>
      <c r="W54" s="4"/>
      <c r="X54" s="4"/>
      <c r="Y54" s="4"/>
      <c r="Z54" s="4"/>
      <c r="AA54" s="4"/>
      <c r="AB54" s="4"/>
      <c r="AC54" s="4"/>
      <c r="AD54" s="4"/>
      <c r="AE54" s="4"/>
      <c r="AF54" s="4"/>
      <c r="AG54" s="4"/>
      <c r="AH54" s="4"/>
      <c r="AI54" s="4"/>
    </row>
    <row r="55" spans="1:35" ht="30.75" customHeight="1">
      <c r="A55" s="863" t="s">
        <v>88</v>
      </c>
      <c r="B55" s="777"/>
      <c r="C55" s="777"/>
      <c r="D55" s="777"/>
      <c r="E55" s="777"/>
      <c r="F55" s="777"/>
      <c r="G55" s="777"/>
      <c r="H55" s="777"/>
      <c r="I55" s="777"/>
      <c r="J55" s="777"/>
      <c r="K55" s="777"/>
      <c r="L55" s="777"/>
      <c r="M55" s="778"/>
      <c r="N55" s="2"/>
      <c r="O55" s="2"/>
      <c r="P55" s="2"/>
      <c r="Q55" s="2"/>
      <c r="R55" s="2"/>
      <c r="S55" s="2"/>
      <c r="T55" s="2"/>
      <c r="U55" s="2"/>
      <c r="V55" s="2"/>
      <c r="W55" s="2"/>
      <c r="X55" s="2"/>
      <c r="Y55" s="2"/>
      <c r="Z55" s="2"/>
      <c r="AA55" s="2"/>
      <c r="AB55" s="2"/>
      <c r="AC55" s="2"/>
      <c r="AD55" s="2"/>
      <c r="AE55" s="2"/>
      <c r="AF55" s="2"/>
      <c r="AG55" s="2"/>
      <c r="AH55" s="2"/>
      <c r="AI55" s="2"/>
    </row>
    <row r="56" spans="1:35" ht="15.75" customHeight="1">
      <c r="A56" s="860" t="s">
        <v>89</v>
      </c>
      <c r="B56" s="777"/>
      <c r="C56" s="797"/>
      <c r="D56" s="861" t="s">
        <v>90</v>
      </c>
      <c r="E56" s="777"/>
      <c r="F56" s="797"/>
      <c r="G56" s="861" t="s">
        <v>91</v>
      </c>
      <c r="H56" s="777"/>
      <c r="I56" s="777"/>
      <c r="J56" s="797"/>
      <c r="K56" s="57" t="s">
        <v>192</v>
      </c>
      <c r="L56" s="861" t="s">
        <v>91</v>
      </c>
      <c r="M56" s="778"/>
      <c r="N56" s="2"/>
      <c r="O56" s="2"/>
      <c r="P56" s="2"/>
      <c r="Q56" s="2"/>
      <c r="R56" s="2"/>
      <c r="S56" s="2"/>
      <c r="T56" s="2"/>
      <c r="U56" s="2"/>
      <c r="V56" s="2"/>
      <c r="W56" s="2"/>
      <c r="X56" s="2"/>
      <c r="Y56" s="2"/>
      <c r="Z56" s="2"/>
      <c r="AA56" s="2"/>
      <c r="AB56" s="2"/>
      <c r="AC56" s="2"/>
      <c r="AD56" s="2"/>
      <c r="AE56" s="2"/>
      <c r="AF56" s="2"/>
      <c r="AG56" s="2"/>
      <c r="AH56" s="2"/>
      <c r="AI56" s="2"/>
    </row>
    <row r="57" spans="1:35" ht="48" customHeight="1">
      <c r="A57" s="961" t="s">
        <v>93</v>
      </c>
      <c r="B57" s="777"/>
      <c r="C57" s="797"/>
      <c r="D57" s="829" t="s">
        <v>94</v>
      </c>
      <c r="E57" s="777"/>
      <c r="F57" s="797"/>
      <c r="G57" s="830" t="s">
        <v>629</v>
      </c>
      <c r="H57" s="777"/>
      <c r="I57" s="777"/>
      <c r="J57" s="797"/>
      <c r="K57" s="58"/>
      <c r="L57" s="828"/>
      <c r="M57" s="778"/>
      <c r="N57" s="2"/>
      <c r="O57" s="2"/>
      <c r="P57" s="2"/>
      <c r="Q57" s="2"/>
      <c r="R57" s="2"/>
      <c r="S57" s="2"/>
      <c r="T57" s="2"/>
      <c r="U57" s="2"/>
      <c r="V57" s="2"/>
      <c r="W57" s="2"/>
      <c r="X57" s="2"/>
      <c r="Y57" s="2"/>
      <c r="Z57" s="2"/>
      <c r="AA57" s="2"/>
      <c r="AB57" s="2"/>
      <c r="AC57" s="2"/>
      <c r="AD57" s="2"/>
      <c r="AE57" s="2"/>
      <c r="AF57" s="2"/>
      <c r="AG57" s="2"/>
      <c r="AH57" s="2"/>
      <c r="AI57" s="2"/>
    </row>
    <row r="58" spans="1:35" ht="78" customHeight="1">
      <c r="A58" s="961" t="s">
        <v>96</v>
      </c>
      <c r="B58" s="777"/>
      <c r="C58" s="797"/>
      <c r="D58" s="829" t="s">
        <v>94</v>
      </c>
      <c r="E58" s="777"/>
      <c r="F58" s="797"/>
      <c r="G58" s="831" t="s">
        <v>97</v>
      </c>
      <c r="H58" s="777"/>
      <c r="I58" s="777"/>
      <c r="J58" s="797"/>
      <c r="K58" s="59"/>
      <c r="L58" s="828"/>
      <c r="M58" s="778"/>
      <c r="N58" s="2"/>
      <c r="O58" s="2"/>
      <c r="P58" s="2"/>
      <c r="Q58" s="2"/>
      <c r="R58" s="2"/>
      <c r="S58" s="2"/>
      <c r="T58" s="2"/>
      <c r="U58" s="2"/>
      <c r="V58" s="2"/>
      <c r="W58" s="2"/>
      <c r="X58" s="2"/>
      <c r="Y58" s="2"/>
      <c r="Z58" s="2"/>
      <c r="AA58" s="2"/>
      <c r="AB58" s="2"/>
      <c r="AC58" s="2"/>
      <c r="AD58" s="2"/>
      <c r="AE58" s="2"/>
      <c r="AF58" s="2"/>
      <c r="AG58" s="2"/>
      <c r="AH58" s="2"/>
      <c r="AI58" s="2"/>
    </row>
    <row r="59" spans="1:35" ht="49.5" customHeight="1">
      <c r="A59" s="961" t="s">
        <v>98</v>
      </c>
      <c r="B59" s="777"/>
      <c r="C59" s="797"/>
      <c r="D59" s="829" t="s">
        <v>94</v>
      </c>
      <c r="E59" s="777"/>
      <c r="F59" s="797"/>
      <c r="G59" s="831" t="s">
        <v>99</v>
      </c>
      <c r="H59" s="777"/>
      <c r="I59" s="777"/>
      <c r="J59" s="797"/>
      <c r="K59" s="58"/>
      <c r="L59" s="828"/>
      <c r="M59" s="778"/>
      <c r="N59" s="2"/>
      <c r="O59" s="2"/>
      <c r="P59" s="2"/>
      <c r="Q59" s="2"/>
      <c r="R59" s="2"/>
      <c r="S59" s="2"/>
      <c r="T59" s="2"/>
      <c r="U59" s="2"/>
      <c r="V59" s="2"/>
      <c r="W59" s="2"/>
      <c r="X59" s="2"/>
      <c r="Y59" s="2"/>
      <c r="Z59" s="2"/>
      <c r="AA59" s="2"/>
      <c r="AB59" s="2"/>
      <c r="AC59" s="2"/>
      <c r="AD59" s="2"/>
      <c r="AE59" s="2"/>
      <c r="AF59" s="2"/>
      <c r="AG59" s="2"/>
      <c r="AH59" s="2"/>
      <c r="AI59" s="2"/>
    </row>
    <row r="60" spans="1:35" ht="53.25" customHeight="1">
      <c r="A60" s="961" t="s">
        <v>100</v>
      </c>
      <c r="B60" s="777"/>
      <c r="C60" s="797"/>
      <c r="D60" s="829" t="s">
        <v>101</v>
      </c>
      <c r="E60" s="777"/>
      <c r="F60" s="797"/>
      <c r="G60" s="832" t="s">
        <v>102</v>
      </c>
      <c r="H60" s="777"/>
      <c r="I60" s="777"/>
      <c r="J60" s="797"/>
      <c r="K60" s="58"/>
      <c r="L60" s="828"/>
      <c r="M60" s="778"/>
      <c r="N60" s="2"/>
      <c r="O60" s="2"/>
      <c r="P60" s="2"/>
      <c r="Q60" s="2"/>
      <c r="R60" s="2"/>
      <c r="S60" s="2"/>
      <c r="T60" s="2"/>
      <c r="U60" s="2"/>
      <c r="V60" s="2"/>
      <c r="W60" s="2"/>
      <c r="X60" s="2"/>
      <c r="Y60" s="2"/>
      <c r="Z60" s="2"/>
      <c r="AA60" s="2"/>
      <c r="AB60" s="2"/>
      <c r="AC60" s="2"/>
      <c r="AD60" s="2"/>
      <c r="AE60" s="2"/>
      <c r="AF60" s="2"/>
      <c r="AG60" s="2"/>
      <c r="AH60" s="2"/>
      <c r="AI60" s="2"/>
    </row>
    <row r="61" spans="1:35" ht="15.75" customHeight="1">
      <c r="A61" s="879" t="s">
        <v>103</v>
      </c>
      <c r="B61" s="809"/>
      <c r="C61" s="810"/>
      <c r="D61" s="883" t="s">
        <v>77</v>
      </c>
      <c r="E61" s="809"/>
      <c r="F61" s="809"/>
      <c r="G61" s="809"/>
      <c r="H61" s="809"/>
      <c r="I61" s="809"/>
      <c r="J61" s="810"/>
      <c r="K61" s="887"/>
      <c r="L61" s="888"/>
      <c r="M61" s="820"/>
      <c r="N61" s="2"/>
      <c r="O61" s="2"/>
      <c r="P61" s="2"/>
      <c r="Q61" s="2"/>
      <c r="R61" s="2"/>
      <c r="S61" s="2"/>
      <c r="T61" s="2"/>
      <c r="U61" s="2"/>
      <c r="V61" s="2"/>
      <c r="W61" s="2"/>
      <c r="X61" s="2"/>
      <c r="Y61" s="2"/>
      <c r="Z61" s="2"/>
      <c r="AA61" s="2"/>
      <c r="AB61" s="2"/>
      <c r="AC61" s="2"/>
      <c r="AD61" s="2"/>
      <c r="AE61" s="2"/>
      <c r="AF61" s="2"/>
      <c r="AG61" s="2"/>
      <c r="AH61" s="2"/>
      <c r="AI61" s="2"/>
    </row>
    <row r="62" spans="1:35" ht="15.75" customHeight="1">
      <c r="A62" s="821"/>
      <c r="B62" s="770"/>
      <c r="C62" s="814"/>
      <c r="D62" s="821"/>
      <c r="E62" s="770"/>
      <c r="F62" s="770"/>
      <c r="G62" s="770"/>
      <c r="H62" s="770"/>
      <c r="I62" s="770"/>
      <c r="J62" s="814"/>
      <c r="K62" s="839"/>
      <c r="L62" s="821"/>
      <c r="M62" s="771"/>
      <c r="N62" s="2"/>
      <c r="O62" s="2"/>
      <c r="P62" s="2"/>
      <c r="Q62" s="2"/>
      <c r="R62" s="2"/>
      <c r="S62" s="2"/>
      <c r="T62" s="2"/>
      <c r="U62" s="2"/>
      <c r="V62" s="2"/>
      <c r="W62" s="2"/>
      <c r="X62" s="2"/>
      <c r="Y62" s="2"/>
      <c r="Z62" s="2"/>
      <c r="AA62" s="2"/>
      <c r="AB62" s="2"/>
      <c r="AC62" s="2"/>
      <c r="AD62" s="2"/>
      <c r="AE62" s="2"/>
      <c r="AF62" s="2"/>
      <c r="AG62" s="2"/>
      <c r="AH62" s="2"/>
      <c r="AI62" s="2"/>
    </row>
    <row r="63" spans="1:35" ht="24.75" customHeight="1">
      <c r="A63" s="821"/>
      <c r="B63" s="770"/>
      <c r="C63" s="814"/>
      <c r="D63" s="821"/>
      <c r="E63" s="770"/>
      <c r="F63" s="770"/>
      <c r="G63" s="770"/>
      <c r="H63" s="770"/>
      <c r="I63" s="770"/>
      <c r="J63" s="814"/>
      <c r="K63" s="839"/>
      <c r="L63" s="821"/>
      <c r="M63" s="771"/>
      <c r="N63" s="2"/>
      <c r="O63" s="2"/>
      <c r="P63" s="2"/>
      <c r="Q63" s="2"/>
      <c r="R63" s="2"/>
      <c r="S63" s="2"/>
      <c r="T63" s="2"/>
      <c r="U63" s="2"/>
      <c r="V63" s="2"/>
      <c r="W63" s="2"/>
      <c r="X63" s="2"/>
      <c r="Y63" s="2"/>
      <c r="Z63" s="2"/>
      <c r="AA63" s="2"/>
      <c r="AB63" s="2"/>
      <c r="AC63" s="2"/>
      <c r="AD63" s="2"/>
      <c r="AE63" s="2"/>
      <c r="AF63" s="2"/>
      <c r="AG63" s="2"/>
      <c r="AH63" s="2"/>
      <c r="AI63" s="2"/>
    </row>
    <row r="64" spans="1:35" ht="44.25" customHeight="1">
      <c r="A64" s="836"/>
      <c r="B64" s="774"/>
      <c r="C64" s="811"/>
      <c r="D64" s="884"/>
      <c r="E64" s="885"/>
      <c r="F64" s="885"/>
      <c r="G64" s="885"/>
      <c r="H64" s="885"/>
      <c r="I64" s="885"/>
      <c r="J64" s="886"/>
      <c r="K64" s="839"/>
      <c r="L64" s="821"/>
      <c r="M64" s="771"/>
      <c r="N64" s="2"/>
      <c r="O64" s="2"/>
      <c r="P64" s="2"/>
      <c r="Q64" s="2"/>
      <c r="R64" s="2"/>
      <c r="S64" s="2"/>
      <c r="T64" s="2"/>
      <c r="U64" s="2"/>
      <c r="V64" s="2"/>
      <c r="W64" s="2"/>
      <c r="X64" s="2"/>
      <c r="Y64" s="2"/>
      <c r="Z64" s="2"/>
      <c r="AA64" s="2"/>
      <c r="AB64" s="2"/>
      <c r="AC64" s="2"/>
      <c r="AD64" s="2"/>
      <c r="AE64" s="2"/>
      <c r="AF64" s="2"/>
      <c r="AG64" s="2"/>
      <c r="AH64" s="2"/>
      <c r="AI64" s="2"/>
    </row>
    <row r="65" spans="1:35" ht="48.75" customHeight="1">
      <c r="A65" s="880" t="s">
        <v>133</v>
      </c>
      <c r="B65" s="777"/>
      <c r="C65" s="802"/>
      <c r="D65" s="962" t="s">
        <v>134</v>
      </c>
      <c r="E65" s="777"/>
      <c r="F65" s="777"/>
      <c r="G65" s="777"/>
      <c r="H65" s="777"/>
      <c r="I65" s="777"/>
      <c r="J65" s="797"/>
      <c r="K65" s="882"/>
      <c r="L65" s="777"/>
      <c r="M65" s="797"/>
      <c r="N65" s="2"/>
      <c r="O65" s="2"/>
      <c r="P65" s="2"/>
      <c r="Q65" s="2"/>
      <c r="R65" s="2"/>
      <c r="S65" s="2"/>
      <c r="T65" s="2"/>
      <c r="U65" s="2"/>
      <c r="V65" s="2"/>
      <c r="W65" s="2"/>
      <c r="X65" s="2"/>
      <c r="Y65" s="2"/>
      <c r="Z65" s="2"/>
      <c r="AA65" s="2"/>
      <c r="AB65" s="2"/>
      <c r="AC65" s="2"/>
      <c r="AD65" s="2"/>
      <c r="AE65" s="2"/>
      <c r="AF65" s="2"/>
      <c r="AG65" s="2"/>
      <c r="AH65" s="2"/>
      <c r="AI65" s="2"/>
    </row>
    <row r="66" spans="1:35"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2.75" customHeight="1">
      <c r="A80" s="156" t="s">
        <v>147</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2.75" customHeight="1">
      <c r="A81" s="156" t="s">
        <v>172</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2.75" customHeight="1">
      <c r="A82" s="156" t="s">
        <v>147</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2.75" customHeight="1">
      <c r="A83" s="156" t="s">
        <v>142</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2.75" customHeight="1">
      <c r="A88" s="80" t="s">
        <v>94</v>
      </c>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2.75" customHeight="1">
      <c r="A89" s="80" t="s">
        <v>135</v>
      </c>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2.75" customHeight="1">
      <c r="A90" s="80" t="s">
        <v>101</v>
      </c>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2.75" customHeight="1">
      <c r="A91" s="80" t="s">
        <v>136</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38.25" customHeight="1">
      <c r="A117" s="157" t="s">
        <v>193</v>
      </c>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2.75" customHeight="1">
      <c r="A118" s="2" t="s">
        <v>194</v>
      </c>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2.75" customHeight="1">
      <c r="A119" s="2" t="s">
        <v>195</v>
      </c>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2.75" customHeight="1">
      <c r="A120" s="2" t="s">
        <v>17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2.75" customHeight="1">
      <c r="A121" s="2" t="s">
        <v>196</v>
      </c>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2.75" customHeight="1">
      <c r="A122" s="2" t="s">
        <v>197</v>
      </c>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2.75" customHeight="1">
      <c r="A124" s="2"/>
      <c r="B124" s="2" t="s">
        <v>198</v>
      </c>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2.75" customHeight="1">
      <c r="A125" s="2"/>
      <c r="B125" s="2" t="s">
        <v>7</v>
      </c>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38.25" customHeight="1">
      <c r="A126" s="2"/>
      <c r="B126" s="2" t="s">
        <v>173</v>
      </c>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51" customHeight="1">
      <c r="A127" s="2" t="s">
        <v>199</v>
      </c>
      <c r="B127" s="2" t="s">
        <v>200</v>
      </c>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25.5" customHeight="1">
      <c r="A128" s="2" t="s">
        <v>201</v>
      </c>
      <c r="B128" s="2" t="s">
        <v>202</v>
      </c>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25.5" customHeight="1">
      <c r="A129" s="2" t="s">
        <v>650</v>
      </c>
      <c r="B129" s="2" t="s">
        <v>203</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38.25" customHeight="1">
      <c r="A130" s="2" t="s">
        <v>21</v>
      </c>
      <c r="B130" s="2" t="s">
        <v>204</v>
      </c>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63.75" customHeight="1">
      <c r="A131" s="2" t="s">
        <v>145</v>
      </c>
      <c r="B131" s="2" t="s">
        <v>205</v>
      </c>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25.5" customHeight="1">
      <c r="A132" s="2" t="s">
        <v>147</v>
      </c>
      <c r="B132" s="2" t="s">
        <v>206</v>
      </c>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25.5" customHeight="1">
      <c r="A133" s="2" t="s">
        <v>651</v>
      </c>
      <c r="B133" s="2" t="s">
        <v>208</v>
      </c>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2.75" customHeight="1">
      <c r="A134" s="2"/>
      <c r="B134" s="2" t="s">
        <v>209</v>
      </c>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25.5" customHeight="1">
      <c r="A135" s="2"/>
      <c r="B135" s="2" t="s">
        <v>210</v>
      </c>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ht="25.5" customHeight="1">
      <c r="A136" s="2"/>
      <c r="B136" s="2" t="s">
        <v>211</v>
      </c>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ht="25.5" customHeight="1">
      <c r="A142" s="2" t="s">
        <v>138</v>
      </c>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ht="12.75" customHeight="1">
      <c r="A143" s="2" t="s">
        <v>5</v>
      </c>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ht="12.75" customHeight="1">
      <c r="A144" s="2" t="s">
        <v>105</v>
      </c>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ht="25.5" customHeight="1">
      <c r="A152" s="2" t="s">
        <v>212</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ht="15" customHeight="1">
      <c r="A153" s="158" t="s">
        <v>213</v>
      </c>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ht="15" customHeight="1">
      <c r="A154" s="158" t="s">
        <v>214</v>
      </c>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ht="15" customHeight="1">
      <c r="A155" s="158" t="s">
        <v>215</v>
      </c>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ht="15" customHeight="1">
      <c r="A156" s="158" t="s">
        <v>216</v>
      </c>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ht="12.75" customHeight="1">
      <c r="A157" s="159" t="s">
        <v>3</v>
      </c>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ht="25.5" customHeight="1">
      <c r="A159" s="2" t="s">
        <v>217</v>
      </c>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ht="12.75" customHeight="1">
      <c r="A160" s="2" t="s">
        <v>94</v>
      </c>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ht="12.75" customHeight="1">
      <c r="A161" s="2" t="s">
        <v>218</v>
      </c>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ht="12.75" customHeight="1">
      <c r="A162" s="2" t="s">
        <v>219</v>
      </c>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row>
    <row r="364" spans="1:35"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row>
    <row r="365" spans="1:35"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row>
    <row r="366" spans="1:35"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row>
    <row r="367" spans="1:35"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row>
    <row r="368" spans="1:35"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row>
    <row r="369" spans="1:35"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row>
    <row r="370" spans="1:35"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row>
    <row r="371" spans="1:35"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row>
    <row r="372" spans="1:35"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row>
    <row r="373" spans="1:35"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row>
    <row r="374" spans="1:35"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row>
    <row r="375" spans="1:35"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row>
    <row r="376" spans="1:35"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row>
    <row r="377" spans="1:35"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row>
    <row r="378" spans="1:35"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row>
    <row r="379" spans="1:35"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row>
    <row r="380" spans="1:35"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row>
    <row r="381" spans="1:35"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row>
    <row r="382" spans="1:35"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row>
    <row r="383" spans="1:35"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row>
    <row r="384" spans="1:35"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row>
    <row r="385" spans="1:35"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row>
    <row r="386" spans="1:35"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row>
    <row r="387" spans="1:35"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row>
    <row r="388" spans="1:35"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row>
    <row r="389" spans="1:35"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row>
    <row r="390" spans="1:35"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row>
    <row r="391" spans="1:35"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row>
    <row r="392" spans="1:35"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row>
    <row r="393" spans="1:35"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row>
    <row r="394" spans="1:35"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row>
    <row r="395" spans="1:35"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row>
    <row r="396" spans="1:35"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row>
    <row r="397" spans="1:35"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row>
    <row r="398" spans="1:35"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row>
    <row r="399" spans="1:35"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row>
    <row r="400" spans="1:35"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row>
    <row r="401" spans="1:35"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row>
    <row r="402" spans="1:35"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row>
    <row r="403" spans="1:35"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row>
    <row r="404" spans="1:35"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row>
    <row r="405" spans="1:35"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row>
    <row r="406" spans="1:35"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row>
    <row r="407" spans="1:35"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row>
    <row r="408" spans="1:35"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row>
    <row r="409" spans="1:35"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row>
    <row r="410" spans="1:35"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row>
    <row r="411" spans="1:35"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row>
    <row r="412" spans="1:35"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row>
    <row r="413" spans="1:35"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row>
    <row r="414" spans="1:35"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row>
    <row r="415" spans="1:35"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row>
    <row r="416" spans="1:35"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row>
    <row r="417" spans="1:35"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row>
    <row r="418" spans="1:35"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row>
    <row r="419" spans="1:35"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row>
    <row r="420" spans="1:35"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row>
    <row r="421" spans="1:35"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row>
    <row r="422" spans="1:35"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row>
    <row r="423" spans="1:35"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row>
    <row r="424" spans="1:35"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row>
    <row r="425" spans="1:35"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row>
    <row r="426" spans="1:35"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row>
    <row r="427" spans="1:35"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row>
    <row r="428" spans="1:35"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row>
    <row r="429" spans="1:35"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row>
    <row r="430" spans="1:35"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row>
    <row r="431" spans="1:35"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row>
    <row r="432" spans="1:35"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row>
    <row r="433" spans="1:35"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row>
    <row r="434" spans="1:35"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row>
    <row r="435" spans="1:35"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row>
    <row r="436" spans="1:35"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row>
    <row r="437" spans="1:35"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row>
    <row r="438" spans="1:35"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row>
    <row r="439" spans="1:35"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row>
    <row r="440" spans="1:35"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row>
    <row r="441" spans="1:35"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row>
    <row r="442" spans="1:35"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row>
    <row r="443" spans="1:35"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row>
    <row r="444" spans="1:35"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row>
    <row r="445" spans="1:35"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row>
    <row r="446" spans="1:35"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row>
    <row r="447" spans="1:35"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row>
    <row r="448" spans="1:35"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row>
    <row r="449" spans="1:35"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row>
    <row r="450" spans="1:35"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row>
    <row r="451" spans="1:35"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row>
    <row r="452" spans="1:35"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row>
    <row r="453" spans="1:35"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row>
    <row r="454" spans="1:35"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row>
    <row r="455" spans="1:35"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row>
    <row r="456" spans="1:35"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row>
    <row r="457" spans="1:35"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row>
    <row r="458" spans="1:35"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row>
    <row r="459" spans="1:35"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row>
    <row r="460" spans="1:35"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row>
    <row r="461" spans="1:35"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row>
    <row r="462" spans="1:35"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row>
    <row r="463" spans="1:35"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row>
    <row r="464" spans="1:35"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row>
    <row r="465" spans="1:35"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row>
    <row r="466" spans="1:35"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row>
    <row r="467" spans="1:35"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row>
    <row r="468" spans="1:35"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row>
    <row r="469" spans="1:35"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row>
    <row r="470" spans="1:35"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row>
    <row r="471" spans="1:35"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row>
    <row r="472" spans="1:35"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row>
    <row r="473" spans="1:35"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row>
    <row r="474" spans="1:35"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row>
    <row r="475" spans="1:35"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row>
    <row r="476" spans="1:35"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row>
    <row r="477" spans="1:35"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row>
    <row r="478" spans="1:35"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row>
    <row r="479" spans="1:35"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row>
    <row r="480" spans="1:35"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row>
    <row r="481" spans="1:35"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row>
    <row r="482" spans="1:35"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row>
    <row r="483" spans="1:35"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row>
    <row r="484" spans="1:35"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row>
    <row r="485" spans="1:35"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row>
    <row r="486" spans="1:35"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row>
    <row r="487" spans="1:35"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row>
    <row r="488" spans="1:35"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row>
    <row r="489" spans="1:35"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row>
    <row r="490" spans="1:35"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row>
    <row r="491" spans="1:35"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row>
    <row r="492" spans="1:35"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row>
    <row r="493" spans="1:35"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row>
    <row r="494" spans="1:35"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row>
    <row r="495" spans="1:35"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row>
    <row r="496" spans="1:35"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row>
    <row r="497" spans="1:35"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row>
    <row r="498" spans="1:35"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row>
    <row r="499" spans="1:35"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row>
    <row r="500" spans="1:35"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row>
    <row r="501" spans="1:35"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row>
    <row r="502" spans="1:35"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row>
    <row r="503" spans="1:35"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row>
    <row r="504" spans="1:35"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row>
    <row r="505" spans="1:35"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row>
    <row r="506" spans="1:35"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row>
    <row r="507" spans="1:35"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row>
    <row r="508" spans="1:35"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row>
    <row r="509" spans="1:35"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row>
    <row r="510" spans="1:35"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row>
    <row r="511" spans="1:35"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row>
    <row r="512" spans="1:35"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row>
    <row r="513" spans="1:35"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row>
    <row r="514" spans="1:35"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row>
    <row r="515" spans="1:35"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row>
    <row r="516" spans="1:35"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row>
    <row r="517" spans="1:35"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row>
    <row r="518" spans="1:35"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row>
    <row r="519" spans="1:35"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row>
    <row r="520" spans="1:35"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row>
    <row r="521" spans="1:35"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row>
    <row r="522" spans="1:35"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row>
    <row r="523" spans="1:35"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row>
    <row r="524" spans="1:35"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row>
    <row r="525" spans="1:35"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row>
    <row r="526" spans="1:35"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row>
    <row r="527" spans="1:35"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row>
    <row r="528" spans="1:35"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row>
    <row r="529" spans="1:35"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row>
    <row r="530" spans="1:35"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row>
    <row r="531" spans="1:35"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row>
    <row r="532" spans="1:35"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row>
    <row r="533" spans="1:35"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row>
    <row r="534" spans="1:35"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row>
    <row r="535" spans="1:35"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row>
    <row r="536" spans="1:35"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row>
    <row r="537" spans="1:35"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row>
    <row r="538" spans="1:35"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row>
    <row r="539" spans="1:35"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row>
    <row r="540" spans="1:35"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row>
    <row r="541" spans="1:35"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row>
    <row r="542" spans="1:35"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row>
    <row r="543" spans="1:35"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row>
    <row r="544" spans="1:35"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row>
    <row r="545" spans="1:35"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row>
    <row r="546" spans="1:35"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row>
    <row r="547" spans="1:35"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row>
    <row r="548" spans="1:35"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row>
    <row r="549" spans="1:35"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row>
    <row r="550" spans="1:35"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row>
    <row r="551" spans="1:35"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row>
    <row r="552" spans="1:35"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row>
    <row r="553" spans="1:35"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row>
    <row r="554" spans="1:35"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row>
    <row r="555" spans="1:35"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row>
    <row r="556" spans="1:35"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row>
    <row r="557" spans="1:35"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row>
    <row r="558" spans="1:35"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row>
    <row r="559" spans="1:35"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row>
    <row r="560" spans="1:35"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row>
    <row r="561" spans="1:35"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row>
    <row r="562" spans="1:35"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row>
    <row r="563" spans="1:35"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row>
    <row r="564" spans="1:35"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row>
    <row r="565" spans="1:35"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row>
    <row r="566" spans="1:35"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row>
    <row r="567" spans="1:35"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row>
    <row r="568" spans="1:35"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row>
    <row r="569" spans="1:35"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row>
    <row r="570" spans="1:35"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row>
    <row r="571" spans="1:35"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row>
    <row r="572" spans="1:35"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row>
    <row r="573" spans="1:35"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row>
    <row r="574" spans="1:35"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row>
    <row r="575" spans="1:35"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row>
    <row r="576" spans="1:35"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row>
    <row r="577" spans="1:35"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row>
    <row r="578" spans="1:35"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row>
    <row r="579" spans="1:35"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row>
    <row r="580" spans="1:35"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row>
    <row r="581" spans="1:35"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row>
    <row r="582" spans="1:35"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row>
    <row r="583" spans="1:35"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row>
    <row r="584" spans="1:35"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row>
    <row r="585" spans="1:35"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row>
    <row r="586" spans="1:35"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row>
    <row r="587" spans="1:35"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row>
    <row r="588" spans="1:35"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row>
    <row r="589" spans="1:35"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row>
    <row r="590" spans="1:35"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row>
    <row r="591" spans="1:35"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row>
    <row r="592" spans="1:35"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row>
    <row r="593" spans="1:35"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row>
    <row r="594" spans="1:35"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row>
    <row r="595" spans="1:35"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row>
    <row r="596" spans="1:35"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row>
    <row r="597" spans="1:35"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row>
    <row r="598" spans="1:35"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row>
    <row r="599" spans="1:35"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row>
    <row r="600" spans="1:35"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row>
    <row r="601" spans="1:35"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row>
    <row r="602" spans="1:35"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row>
    <row r="603" spans="1:35"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row>
    <row r="604" spans="1:35"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row>
    <row r="605" spans="1:35"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row>
    <row r="606" spans="1:35"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row>
    <row r="607" spans="1:35"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row>
    <row r="608" spans="1:35"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row>
    <row r="609" spans="1:35"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row>
    <row r="610" spans="1:35"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row>
    <row r="611" spans="1:35"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row>
    <row r="612" spans="1:35"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row>
    <row r="613" spans="1:35"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row>
    <row r="614" spans="1:35"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row>
    <row r="615" spans="1:35"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row>
    <row r="616" spans="1:35"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row>
    <row r="617" spans="1:35"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row>
    <row r="618" spans="1:35"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row>
    <row r="619" spans="1:35"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row>
    <row r="620" spans="1:35"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row>
    <row r="621" spans="1:35"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row>
    <row r="622" spans="1:35"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row>
    <row r="623" spans="1:35"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row>
    <row r="624" spans="1:35"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row>
    <row r="625" spans="1:35"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row>
    <row r="626" spans="1:35"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row>
    <row r="627" spans="1:35"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row>
    <row r="628" spans="1:35"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row>
    <row r="629" spans="1:35"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row>
    <row r="630" spans="1:35"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row>
    <row r="631" spans="1:35"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row>
    <row r="632" spans="1:35"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row>
    <row r="633" spans="1:35"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row>
    <row r="634" spans="1:35"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row>
    <row r="635" spans="1:35"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row>
    <row r="636" spans="1:35"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row>
    <row r="637" spans="1:35"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row>
    <row r="638" spans="1:35"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row>
    <row r="639" spans="1:35"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row>
    <row r="640" spans="1:35"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row>
    <row r="641" spans="1:35"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row>
    <row r="642" spans="1:35"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row>
    <row r="643" spans="1:35"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row>
    <row r="644" spans="1:35"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row>
    <row r="645" spans="1:35"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row>
    <row r="646" spans="1:35"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row>
    <row r="647" spans="1:35"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row>
    <row r="648" spans="1:35"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row>
    <row r="649" spans="1:35"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row>
    <row r="650" spans="1:35"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row>
    <row r="651" spans="1:35"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row>
    <row r="652" spans="1:35"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row>
    <row r="653" spans="1:35"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row>
    <row r="654" spans="1:35"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row>
    <row r="655" spans="1:35"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row>
    <row r="656" spans="1:35"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row>
    <row r="657" spans="1:35"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row>
    <row r="658" spans="1:35"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row>
    <row r="659" spans="1:35"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row>
    <row r="660" spans="1:35"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row>
    <row r="661" spans="1:35"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row>
    <row r="662" spans="1:35"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row>
    <row r="663" spans="1:35"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row>
    <row r="664" spans="1:35"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row>
    <row r="665" spans="1:35"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row>
    <row r="666" spans="1:35"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row>
    <row r="667" spans="1:35"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row>
    <row r="668" spans="1:35"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row>
    <row r="669" spans="1:35"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row>
    <row r="670" spans="1:35"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row>
    <row r="671" spans="1:35"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row>
    <row r="672" spans="1:35"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row>
    <row r="673" spans="1:35"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row>
    <row r="674" spans="1:35"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row>
    <row r="675" spans="1:35"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row>
    <row r="676" spans="1:35"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row>
    <row r="677" spans="1:35"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row>
    <row r="678" spans="1:35"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row>
    <row r="679" spans="1:35"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row>
    <row r="680" spans="1:35"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row>
    <row r="681" spans="1:35"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row>
    <row r="682" spans="1:35"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row>
    <row r="683" spans="1:35"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row>
    <row r="684" spans="1:35"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row>
    <row r="685" spans="1:35"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row>
    <row r="686" spans="1:35"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row>
    <row r="687" spans="1:35"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row>
    <row r="688" spans="1:35"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row>
    <row r="689" spans="1:35"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row>
    <row r="690" spans="1:35"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row>
    <row r="691" spans="1:35"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row>
    <row r="692" spans="1:35"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row>
    <row r="693" spans="1:35"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row>
    <row r="694" spans="1:35"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row>
    <row r="695" spans="1:35"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row>
    <row r="696" spans="1:35"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row>
    <row r="697" spans="1:35"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row>
    <row r="698" spans="1:35"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row>
    <row r="699" spans="1:35"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row>
    <row r="700" spans="1:35"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row>
    <row r="701" spans="1:35"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row>
    <row r="702" spans="1:35"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row>
    <row r="703" spans="1:35"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row>
    <row r="704" spans="1:35"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row>
    <row r="705" spans="1:35"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row>
    <row r="706" spans="1:35"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row>
    <row r="707" spans="1:35"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row>
    <row r="708" spans="1:35"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row>
    <row r="709" spans="1:35"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row>
    <row r="710" spans="1:35"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row>
    <row r="711" spans="1:35"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row>
    <row r="712" spans="1:35"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row>
    <row r="713" spans="1:35"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row>
    <row r="714" spans="1:35"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row>
    <row r="715" spans="1:35"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row>
    <row r="716" spans="1:35"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row>
    <row r="717" spans="1:35"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row>
    <row r="718" spans="1:35"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row>
    <row r="719" spans="1:35"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row>
    <row r="720" spans="1:35"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row>
    <row r="721" spans="1:35"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row>
    <row r="722" spans="1:35"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row>
    <row r="723" spans="1:35"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row>
    <row r="724" spans="1:35"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row>
    <row r="725" spans="1:35"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row>
    <row r="726" spans="1:35"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row>
    <row r="727" spans="1:35"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row>
    <row r="728" spans="1:35"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row>
    <row r="729" spans="1:35"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row>
    <row r="730" spans="1:35"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row>
    <row r="731" spans="1:35"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row>
    <row r="732" spans="1:35"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row>
    <row r="733" spans="1:35"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row>
    <row r="734" spans="1:35"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row>
    <row r="735" spans="1:35"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row>
    <row r="736" spans="1:35"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row>
    <row r="737" spans="1:35"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row>
    <row r="738" spans="1:35"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row>
    <row r="739" spans="1:35"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row>
    <row r="740" spans="1:35"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row>
    <row r="741" spans="1:35"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row>
    <row r="742" spans="1:35"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row>
    <row r="743" spans="1:35"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row>
    <row r="744" spans="1:35"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row>
    <row r="745" spans="1:35"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row>
    <row r="746" spans="1:35"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row>
    <row r="747" spans="1:35"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row>
    <row r="748" spans="1:35"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row>
    <row r="749" spans="1:35"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row>
    <row r="750" spans="1:35"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row>
    <row r="751" spans="1:35"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row>
    <row r="752" spans="1:35"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row>
    <row r="753" spans="1:35"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row>
    <row r="754" spans="1:35"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row>
    <row r="755" spans="1:35"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row>
    <row r="756" spans="1:35"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row>
    <row r="757" spans="1:35"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row>
    <row r="758" spans="1:35"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row>
    <row r="759" spans="1:35"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row>
    <row r="760" spans="1:35"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row>
    <row r="761" spans="1:35"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row>
    <row r="762" spans="1:35"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row>
    <row r="763" spans="1:35"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row>
    <row r="764" spans="1:35"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row>
    <row r="765" spans="1:35"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row>
    <row r="766" spans="1:35"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row>
    <row r="767" spans="1:35"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row>
    <row r="768" spans="1:35"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row>
    <row r="769" spans="1:35"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row>
    <row r="770" spans="1:35"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row>
    <row r="771" spans="1:35"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row>
    <row r="772" spans="1:35"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row>
    <row r="773" spans="1:35"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row>
    <row r="774" spans="1:35"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row>
    <row r="775" spans="1:35"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row>
    <row r="776" spans="1:35"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row>
    <row r="777" spans="1:35"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row>
    <row r="778" spans="1:35"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row>
    <row r="779" spans="1:35"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row>
    <row r="780" spans="1:35"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row>
    <row r="781" spans="1:35"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row>
    <row r="782" spans="1:35"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row>
    <row r="783" spans="1:35"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row>
    <row r="784" spans="1:35"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row>
    <row r="785" spans="1:35"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row>
    <row r="786" spans="1:35"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row>
    <row r="787" spans="1:35"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row>
    <row r="788" spans="1:35"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row>
    <row r="789" spans="1:35"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row>
    <row r="790" spans="1:35"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row>
    <row r="791" spans="1:35"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row>
    <row r="792" spans="1:35"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row>
    <row r="793" spans="1:35"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row>
    <row r="794" spans="1:35"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row>
    <row r="795" spans="1:35"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row>
    <row r="796" spans="1:35"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row>
    <row r="797" spans="1:35"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row>
    <row r="798" spans="1:35"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row>
    <row r="799" spans="1:35"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row>
    <row r="800" spans="1:35"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row>
    <row r="801" spans="1:35"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row>
    <row r="802" spans="1:35"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row>
    <row r="803" spans="1:35"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row>
    <row r="804" spans="1:35"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row>
    <row r="805" spans="1:35"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row>
    <row r="806" spans="1:35"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row>
    <row r="807" spans="1:35"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row>
    <row r="808" spans="1:35"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row>
    <row r="809" spans="1:35"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row>
    <row r="810" spans="1:35"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row>
    <row r="811" spans="1:35"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row>
    <row r="812" spans="1:35"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row>
    <row r="813" spans="1:35"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row>
    <row r="814" spans="1:35"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row>
    <row r="815" spans="1:35"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row>
    <row r="816" spans="1:35"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row>
    <row r="817" spans="1:35"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row>
    <row r="818" spans="1:35"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row>
    <row r="819" spans="1:35"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row>
    <row r="820" spans="1:35"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row>
    <row r="821" spans="1:35"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row>
    <row r="822" spans="1:35"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row>
    <row r="823" spans="1:35"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row>
    <row r="824" spans="1:35"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row>
    <row r="825" spans="1:35"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row>
    <row r="826" spans="1:35"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row>
    <row r="827" spans="1:35"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row>
    <row r="828" spans="1:35"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row>
    <row r="829" spans="1:35"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row>
    <row r="830" spans="1:35"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row>
    <row r="831" spans="1:35"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row>
    <row r="832" spans="1:35"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row>
    <row r="833" spans="1:35"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row>
    <row r="834" spans="1:35"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row>
    <row r="835" spans="1:35"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row>
    <row r="836" spans="1:35"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row>
    <row r="837" spans="1:35"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row>
    <row r="838" spans="1:35"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row>
    <row r="839" spans="1:35"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row>
    <row r="840" spans="1:35"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row>
    <row r="841" spans="1:35"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row>
    <row r="842" spans="1:35"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row>
    <row r="843" spans="1:35"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row>
    <row r="844" spans="1:35"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row>
    <row r="845" spans="1:35"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row>
    <row r="846" spans="1:35"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row>
    <row r="847" spans="1:35"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row>
    <row r="848" spans="1:35"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row>
    <row r="849" spans="1:35"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row>
    <row r="850" spans="1:35"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row>
    <row r="851" spans="1:35"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row>
    <row r="852" spans="1:35"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row>
    <row r="853" spans="1:35"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row>
    <row r="854" spans="1:35"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row>
    <row r="855" spans="1:35"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row>
    <row r="856" spans="1:35"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row>
    <row r="857" spans="1:35"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row>
    <row r="858" spans="1:35"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row>
    <row r="859" spans="1:35"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row>
    <row r="860" spans="1:35"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row>
    <row r="861" spans="1:35"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row>
    <row r="862" spans="1:35"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row>
    <row r="863" spans="1:35"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row>
    <row r="864" spans="1:35"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row>
    <row r="865" spans="1:35"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row>
    <row r="866" spans="1:35"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row>
    <row r="867" spans="1:35"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row>
    <row r="868" spans="1:35"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row>
    <row r="869" spans="1:35"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row>
    <row r="870" spans="1:35"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row>
    <row r="871" spans="1:35"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row>
    <row r="872" spans="1:35"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row>
    <row r="873" spans="1:35"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row>
    <row r="874" spans="1:35"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row>
    <row r="875" spans="1:35"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row>
    <row r="876" spans="1:35"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row>
    <row r="877" spans="1:35"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row>
    <row r="878" spans="1:35"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row>
    <row r="879" spans="1:35"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row>
    <row r="880" spans="1:35"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row>
    <row r="881" spans="1:35"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row>
    <row r="882" spans="1:35"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row>
    <row r="883" spans="1:35"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row>
    <row r="884" spans="1:35"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row>
    <row r="885" spans="1:35"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row>
    <row r="886" spans="1:35"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row>
    <row r="887" spans="1:35"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row>
    <row r="888" spans="1:35"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row>
    <row r="889" spans="1:35"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row>
    <row r="890" spans="1:35"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row>
    <row r="891" spans="1:35"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row>
    <row r="892" spans="1:35"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row>
    <row r="893" spans="1:35"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row>
    <row r="894" spans="1:35"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row>
    <row r="895" spans="1:35"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row>
    <row r="896" spans="1:35"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row>
    <row r="897" spans="1:35"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row>
    <row r="898" spans="1:35"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row>
    <row r="899" spans="1:35"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row>
    <row r="900" spans="1:35"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row>
    <row r="901" spans="1:35"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row>
    <row r="902" spans="1:35"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row>
    <row r="903" spans="1:35"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row>
    <row r="904" spans="1:35"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row>
    <row r="905" spans="1:35"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row>
    <row r="906" spans="1:35"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row>
    <row r="907" spans="1:35"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row>
    <row r="908" spans="1:35"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row>
    <row r="909" spans="1:35"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row>
    <row r="910" spans="1:35"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row>
    <row r="911" spans="1:35"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row>
    <row r="912" spans="1:35"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row>
    <row r="913" spans="1:35"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row>
    <row r="914" spans="1:35"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row>
    <row r="915" spans="1:35"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row>
    <row r="916" spans="1:35"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row>
    <row r="917" spans="1:35"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row>
    <row r="918" spans="1:35"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row>
    <row r="919" spans="1:35"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row>
    <row r="920" spans="1:35"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row>
    <row r="921" spans="1:35"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row>
    <row r="922" spans="1:35"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row>
    <row r="923" spans="1:35"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row>
    <row r="924" spans="1:35"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row>
    <row r="925" spans="1:35"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row>
    <row r="926" spans="1:35"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row>
    <row r="927" spans="1:35"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row>
    <row r="928" spans="1:35"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row>
    <row r="929" spans="1:35"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row>
    <row r="930" spans="1:35"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row>
    <row r="931" spans="1:35"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row>
    <row r="932" spans="1:35"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row>
    <row r="933" spans="1:35"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row>
    <row r="934" spans="1:35"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row>
    <row r="935" spans="1:35"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row>
    <row r="936" spans="1:35"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row>
    <row r="937" spans="1:35"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row>
    <row r="938" spans="1:35"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row>
    <row r="939" spans="1:35"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row>
    <row r="940" spans="1:35"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row>
    <row r="941" spans="1:35"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row>
    <row r="942" spans="1:35"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row>
    <row r="943" spans="1:35"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row>
    <row r="944" spans="1:35"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row>
    <row r="945" spans="1:35"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row>
    <row r="946" spans="1:35"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row>
    <row r="947" spans="1:35"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row>
    <row r="948" spans="1:35"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row>
    <row r="949" spans="1:35"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row>
    <row r="950" spans="1:35"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row>
    <row r="951" spans="1:35"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row>
    <row r="952" spans="1:35"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row>
    <row r="953" spans="1:35"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row>
    <row r="954" spans="1:35"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row>
    <row r="955" spans="1:35"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row>
    <row r="956" spans="1:35"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row>
    <row r="957" spans="1:35"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row>
    <row r="958" spans="1:35"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row>
    <row r="959" spans="1:35"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row>
    <row r="960" spans="1:35"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row>
    <row r="961" spans="1:35"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row>
    <row r="962" spans="1:35"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row>
    <row r="963" spans="1:35"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row>
    <row r="964" spans="1:35"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row>
    <row r="965" spans="1:35"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row>
    <row r="966" spans="1:35"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row>
    <row r="967" spans="1:35"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row>
    <row r="968" spans="1:35"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row>
    <row r="969" spans="1:35"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row>
    <row r="970" spans="1:35"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row>
    <row r="971" spans="1:35"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row>
    <row r="972" spans="1:35"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row>
    <row r="973" spans="1:35"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row>
    <row r="974" spans="1:35"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row>
    <row r="975" spans="1:35"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row>
    <row r="976" spans="1:35"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row>
    <row r="977" spans="1:35"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row>
    <row r="978" spans="1:35"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row>
    <row r="979" spans="1:35"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row>
    <row r="980" spans="1:35"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row>
    <row r="981" spans="1:35"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row>
    <row r="982" spans="1:35"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row>
    <row r="983" spans="1:35"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row>
    <row r="984" spans="1:35"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row>
    <row r="985" spans="1:35"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row>
    <row r="986" spans="1:35"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row>
    <row r="987" spans="1:35"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row>
    <row r="988" spans="1:35"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row>
    <row r="989" spans="1:35"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row>
    <row r="990" spans="1:35"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row>
    <row r="991" spans="1:35"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row>
    <row r="992" spans="1:35"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row>
    <row r="993" spans="1:35"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row>
    <row r="994" spans="1:35"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row>
    <row r="995" spans="1:35"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row>
    <row r="996" spans="1:35"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row>
    <row r="997" spans="1:35"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row>
    <row r="998" spans="1:35"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row>
    <row r="999" spans="1:35"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row>
    <row r="1000" spans="1:35"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row>
  </sheetData>
  <mergeCells count="95">
    <mergeCell ref="L58:M58"/>
    <mergeCell ref="L59:M59"/>
    <mergeCell ref="A52:C52"/>
    <mergeCell ref="D52:J52"/>
    <mergeCell ref="L52:M52"/>
    <mergeCell ref="D53:J53"/>
    <mergeCell ref="L53:M53"/>
    <mergeCell ref="D50:F51"/>
    <mergeCell ref="G50:J51"/>
    <mergeCell ref="K50:K51"/>
    <mergeCell ref="L50:M51"/>
    <mergeCell ref="A31:M31"/>
    <mergeCell ref="A32:F32"/>
    <mergeCell ref="G32:M33"/>
    <mergeCell ref="G34:M47"/>
    <mergeCell ref="A48:M48"/>
    <mergeCell ref="A49:M49"/>
    <mergeCell ref="A50:C51"/>
    <mergeCell ref="K65:M65"/>
    <mergeCell ref="A59:C59"/>
    <mergeCell ref="D59:F59"/>
    <mergeCell ref="A60:C60"/>
    <mergeCell ref="D60:F60"/>
    <mergeCell ref="D61:J64"/>
    <mergeCell ref="K61:K64"/>
    <mergeCell ref="L61:M64"/>
    <mergeCell ref="G59:J59"/>
    <mergeCell ref="G60:J60"/>
    <mergeCell ref="L60:M60"/>
    <mergeCell ref="A58:C58"/>
    <mergeCell ref="D58:F58"/>
    <mergeCell ref="A61:C64"/>
    <mergeCell ref="A65:C65"/>
    <mergeCell ref="D65:J65"/>
    <mergeCell ref="G58:J58"/>
    <mergeCell ref="A53:C53"/>
    <mergeCell ref="A56:C56"/>
    <mergeCell ref="D56:F56"/>
    <mergeCell ref="A57:C57"/>
    <mergeCell ref="D57:F57"/>
    <mergeCell ref="A54:M54"/>
    <mergeCell ref="A55:M55"/>
    <mergeCell ref="G56:J56"/>
    <mergeCell ref="L56:M56"/>
    <mergeCell ref="G57:J57"/>
    <mergeCell ref="L57:M5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8" xr:uid="{00000000-0002-0000-2000-000000000000}">
      <formula1>$A$143:$A$145</formula1>
    </dataValidation>
    <dataValidation type="list" allowBlank="1" showErrorMessage="1" sqref="K57" xr:uid="{00000000-0002-0000-2000-000001000000}">
      <formula1>$A$79:$A$82</formula1>
    </dataValidation>
    <dataValidation type="list" allowBlank="1" showInputMessage="1" showErrorMessage="1" prompt=" - " sqref="D7" xr:uid="{00000000-0002-0000-2000-000002000000}">
      <formula1>$A$153:$A$157</formula1>
    </dataValidation>
    <dataValidation type="list" allowBlank="1" showInputMessage="1" showErrorMessage="1" prompt=" - " sqref="D12" xr:uid="{00000000-0002-0000-2000-000003000000}">
      <formula1>$A$118:$A$123</formula1>
    </dataValidation>
    <dataValidation type="list" allowBlank="1" showInputMessage="1" showErrorMessage="1" prompt=" - " sqref="D57:D60" xr:uid="{00000000-0002-0000-2000-000004000000}">
      <formula1>$A$79:$A$82</formula1>
    </dataValidation>
    <dataValidation type="list" allowBlank="1" showInputMessage="1" showErrorMessage="1" prompt=" - " sqref="D13" xr:uid="{00000000-0002-0000-2000-000005000000}">
      <formula1>$A$129:$A$136</formula1>
    </dataValidation>
    <dataValidation type="list" allowBlank="1" showInputMessage="1" showErrorMessage="1" prompt=" - " sqref="L8" xr:uid="{00000000-0002-0000-2000-000006000000}">
      <formula1>$B$125:$B$137</formula1>
    </dataValidation>
  </dataValidations>
  <pageMargins left="0.7" right="0.7" top="0.75" bottom="0.75" header="0" footer="0"/>
  <pageSetup orientation="landscape"/>
  <headerFooter>
    <oddFooter>&amp;LV5-20-05-2022</oddFooter>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666699"/>
  </sheetPr>
  <dimension ref="A1:AC1000"/>
  <sheetViews>
    <sheetView workbookViewId="0"/>
  </sheetViews>
  <sheetFormatPr baseColWidth="10" defaultColWidth="12.5703125" defaultRowHeight="15" customHeight="1"/>
  <cols>
    <col min="1" max="1" width="14.140625" customWidth="1"/>
    <col min="3" max="3" width="21.42578125" customWidth="1"/>
    <col min="4" max="4" width="20.7109375" customWidth="1"/>
    <col min="5" max="5" width="20.5703125" customWidth="1"/>
    <col min="6" max="6" width="20.140625" customWidth="1"/>
    <col min="7" max="7" width="22.85546875" customWidth="1"/>
    <col min="8" max="8" width="16.140625" customWidth="1"/>
    <col min="9" max="9" width="8" customWidth="1"/>
    <col min="10" max="10" width="8.7109375" customWidth="1"/>
    <col min="11" max="11" width="9" customWidth="1"/>
    <col min="12" max="12" width="9.5703125" customWidth="1"/>
    <col min="13" max="13" width="23.42578125" customWidth="1"/>
    <col min="14" max="14" width="18.5703125" customWidth="1"/>
    <col min="15" max="15" width="29.85546875" customWidth="1"/>
    <col min="16" max="16" width="11.42578125" customWidth="1"/>
    <col min="17" max="19" width="10.7109375" hidden="1" customWidth="1"/>
    <col min="20" max="20" width="21.28515625" customWidth="1"/>
    <col min="21" max="21" width="14.5703125" customWidth="1"/>
    <col min="22" max="23" width="11.42578125" customWidth="1"/>
    <col min="24" max="24" width="13" customWidth="1"/>
    <col min="25" max="25" width="11.42578125" customWidth="1"/>
    <col min="26" max="26" width="13" customWidth="1"/>
    <col min="27" max="27" width="15.42578125" customWidth="1"/>
    <col min="28" max="29" width="11.42578125" customWidth="1"/>
  </cols>
  <sheetData>
    <row r="1" spans="1:29" ht="23.25" customHeight="1">
      <c r="A1" s="769"/>
      <c r="B1" s="770"/>
      <c r="C1" s="770"/>
      <c r="D1" s="770"/>
      <c r="E1" s="770"/>
      <c r="F1" s="770"/>
      <c r="G1" s="770"/>
      <c r="H1" s="770"/>
      <c r="I1" s="770"/>
      <c r="J1" s="770"/>
      <c r="K1" s="770"/>
      <c r="L1" s="770"/>
      <c r="M1" s="770"/>
      <c r="N1" s="770"/>
      <c r="O1" s="771"/>
      <c r="P1" s="2"/>
      <c r="Q1" s="2"/>
      <c r="R1" s="2"/>
      <c r="S1" s="2"/>
      <c r="T1" s="2"/>
      <c r="U1" s="2"/>
      <c r="V1" s="2"/>
      <c r="W1" s="2"/>
      <c r="X1" s="2"/>
      <c r="Y1" s="2"/>
      <c r="Z1" s="2"/>
      <c r="AA1" s="2"/>
      <c r="AB1" s="2"/>
      <c r="AC1" s="2"/>
    </row>
    <row r="2" spans="1:29" ht="23.25" customHeight="1">
      <c r="A2" s="772"/>
      <c r="B2" s="770"/>
      <c r="C2" s="770"/>
      <c r="D2" s="770"/>
      <c r="E2" s="770"/>
      <c r="F2" s="770"/>
      <c r="G2" s="770"/>
      <c r="H2" s="770"/>
      <c r="I2" s="770"/>
      <c r="J2" s="770"/>
      <c r="K2" s="770"/>
      <c r="L2" s="770"/>
      <c r="M2" s="770"/>
      <c r="N2" s="770"/>
      <c r="O2" s="771"/>
      <c r="P2" s="2"/>
      <c r="Q2" s="2"/>
      <c r="R2" s="2"/>
      <c r="S2" s="2"/>
      <c r="T2" s="2"/>
      <c r="U2" s="2"/>
      <c r="V2" s="2"/>
      <c r="W2" s="2"/>
      <c r="X2" s="2"/>
      <c r="Y2" s="2"/>
      <c r="Z2" s="2"/>
      <c r="AA2" s="2"/>
      <c r="AB2" s="2"/>
      <c r="AC2" s="2"/>
    </row>
    <row r="3" spans="1:29" ht="23.25" customHeight="1">
      <c r="A3" s="773"/>
      <c r="B3" s="774"/>
      <c r="C3" s="774"/>
      <c r="D3" s="774"/>
      <c r="E3" s="774"/>
      <c r="F3" s="774"/>
      <c r="G3" s="774"/>
      <c r="H3" s="774"/>
      <c r="I3" s="774"/>
      <c r="J3" s="774"/>
      <c r="K3" s="774"/>
      <c r="L3" s="774"/>
      <c r="M3" s="774"/>
      <c r="N3" s="774"/>
      <c r="O3" s="775"/>
      <c r="P3" s="2"/>
      <c r="Q3" s="2"/>
      <c r="R3" s="2"/>
      <c r="S3" s="2"/>
      <c r="T3" s="2"/>
      <c r="U3" s="2"/>
      <c r="V3" s="2"/>
      <c r="W3" s="2"/>
      <c r="X3" s="2"/>
      <c r="Y3" s="2"/>
      <c r="Z3" s="2"/>
      <c r="AA3" s="2"/>
      <c r="AB3" s="2"/>
      <c r="AC3" s="2"/>
    </row>
    <row r="4" spans="1:29" ht="9.75" customHeight="1">
      <c r="A4" s="776"/>
      <c r="B4" s="777"/>
      <c r="C4" s="777"/>
      <c r="D4" s="777"/>
      <c r="E4" s="777"/>
      <c r="F4" s="777"/>
      <c r="G4" s="777"/>
      <c r="H4" s="777"/>
      <c r="I4" s="777"/>
      <c r="J4" s="777"/>
      <c r="K4" s="777"/>
      <c r="L4" s="777"/>
      <c r="M4" s="777"/>
      <c r="N4" s="777"/>
      <c r="O4" s="778"/>
      <c r="P4" s="2"/>
      <c r="Q4" s="2"/>
      <c r="R4" s="2"/>
      <c r="S4" s="2"/>
      <c r="T4" s="2"/>
      <c r="U4" s="2"/>
      <c r="V4" s="2"/>
      <c r="W4" s="2"/>
      <c r="X4" s="2"/>
      <c r="Y4" s="2"/>
      <c r="Z4" s="2"/>
      <c r="AA4" s="2"/>
      <c r="AB4" s="2"/>
      <c r="AC4" s="2"/>
    </row>
    <row r="5" spans="1:29" ht="29.25" customHeight="1">
      <c r="A5" s="779" t="s">
        <v>0</v>
      </c>
      <c r="B5" s="766"/>
      <c r="C5" s="766"/>
      <c r="D5" s="766"/>
      <c r="E5" s="766"/>
      <c r="F5" s="766"/>
      <c r="G5" s="766"/>
      <c r="H5" s="766"/>
      <c r="I5" s="766"/>
      <c r="J5" s="766"/>
      <c r="K5" s="766"/>
      <c r="L5" s="766"/>
      <c r="M5" s="766"/>
      <c r="N5" s="766"/>
      <c r="O5" s="767"/>
      <c r="P5" s="2"/>
      <c r="Q5" s="2"/>
      <c r="R5" s="2"/>
      <c r="S5" s="2"/>
      <c r="T5" s="2"/>
      <c r="U5" s="2"/>
      <c r="V5" s="2"/>
      <c r="W5" s="2"/>
      <c r="X5" s="2"/>
      <c r="Y5" s="2"/>
      <c r="Z5" s="2"/>
      <c r="AA5" s="2"/>
      <c r="AB5" s="2"/>
      <c r="AC5" s="2"/>
    </row>
    <row r="6" spans="1:29" ht="24" customHeight="1">
      <c r="A6" s="780" t="s">
        <v>1</v>
      </c>
      <c r="B6" s="781"/>
      <c r="C6" s="781"/>
      <c r="D6" s="781"/>
      <c r="E6" s="781"/>
      <c r="F6" s="781"/>
      <c r="G6" s="781"/>
      <c r="H6" s="781"/>
      <c r="I6" s="781"/>
      <c r="J6" s="781"/>
      <c r="K6" s="781"/>
      <c r="L6" s="781"/>
      <c r="M6" s="781"/>
      <c r="N6" s="781"/>
      <c r="O6" s="782"/>
      <c r="P6" s="2"/>
      <c r="Q6" s="2"/>
      <c r="R6" s="2"/>
      <c r="S6" s="2"/>
      <c r="T6" s="2"/>
      <c r="U6" s="2"/>
      <c r="V6" s="2"/>
      <c r="W6" s="2"/>
      <c r="X6" s="2"/>
      <c r="Y6" s="2"/>
      <c r="Z6" s="2"/>
      <c r="AA6" s="2"/>
      <c r="AB6" s="2"/>
      <c r="AC6" s="2"/>
    </row>
    <row r="7" spans="1:29" ht="56.25" customHeight="1">
      <c r="A7" s="783" t="s">
        <v>2</v>
      </c>
      <c r="B7" s="784"/>
      <c r="C7" s="785"/>
      <c r="D7" s="786" t="s">
        <v>3</v>
      </c>
      <c r="E7" s="784"/>
      <c r="F7" s="784"/>
      <c r="G7" s="784"/>
      <c r="H7" s="784"/>
      <c r="I7" s="784"/>
      <c r="J7" s="784"/>
      <c r="K7" s="784"/>
      <c r="L7" s="784"/>
      <c r="M7" s="784"/>
      <c r="N7" s="784"/>
      <c r="O7" s="787"/>
      <c r="P7" s="2"/>
      <c r="Q7" s="2"/>
      <c r="R7" s="2"/>
      <c r="S7" s="2"/>
      <c r="T7" s="2"/>
      <c r="U7" s="2"/>
      <c r="V7" s="2"/>
      <c r="W7" s="2"/>
      <c r="X7" s="2"/>
      <c r="Y7" s="2"/>
      <c r="Z7" s="2"/>
      <c r="AA7" s="2"/>
      <c r="AB7" s="2"/>
      <c r="AC7" s="2"/>
    </row>
    <row r="8" spans="1:29" ht="34.5" customHeight="1">
      <c r="A8" s="788" t="s">
        <v>4</v>
      </c>
      <c r="B8" s="766"/>
      <c r="C8" s="789"/>
      <c r="D8" s="768" t="s">
        <v>105</v>
      </c>
      <c r="E8" s="766"/>
      <c r="F8" s="766"/>
      <c r="G8" s="766"/>
      <c r="H8" s="766"/>
      <c r="I8" s="766"/>
      <c r="J8" s="766"/>
      <c r="K8" s="766"/>
      <c r="L8" s="767"/>
      <c r="M8" s="3" t="s">
        <v>6</v>
      </c>
      <c r="N8" s="768" t="s">
        <v>210</v>
      </c>
      <c r="O8" s="767"/>
      <c r="P8" s="2"/>
      <c r="Q8" s="2"/>
      <c r="R8" s="2"/>
      <c r="S8" s="2"/>
      <c r="T8" s="2"/>
      <c r="U8" s="2"/>
      <c r="V8" s="2"/>
      <c r="W8" s="2"/>
      <c r="X8" s="2"/>
      <c r="Y8" s="2"/>
      <c r="Z8" s="2"/>
      <c r="AA8" s="2"/>
      <c r="AB8" s="2"/>
      <c r="AC8" s="2"/>
    </row>
    <row r="9" spans="1:29" ht="16.5" customHeight="1">
      <c r="A9" s="790"/>
      <c r="B9" s="791"/>
      <c r="C9" s="791"/>
      <c r="D9" s="791"/>
      <c r="E9" s="791"/>
      <c r="F9" s="791"/>
      <c r="G9" s="791"/>
      <c r="H9" s="791"/>
      <c r="I9" s="791"/>
      <c r="J9" s="791"/>
      <c r="K9" s="791"/>
      <c r="L9" s="791"/>
      <c r="M9" s="791"/>
      <c r="N9" s="791"/>
      <c r="O9" s="792"/>
      <c r="P9" s="2"/>
      <c r="Q9" s="2"/>
      <c r="R9" s="2"/>
      <c r="S9" s="2"/>
      <c r="T9" s="2"/>
      <c r="U9" s="2"/>
      <c r="V9" s="2"/>
      <c r="W9" s="2"/>
      <c r="X9" s="2"/>
      <c r="Y9" s="2"/>
      <c r="Z9" s="2"/>
      <c r="AA9" s="2"/>
      <c r="AB9" s="2"/>
      <c r="AC9" s="2"/>
    </row>
    <row r="10" spans="1:29" ht="25.5" customHeight="1">
      <c r="A10" s="793" t="s">
        <v>8</v>
      </c>
      <c r="B10" s="794"/>
      <c r="C10" s="794"/>
      <c r="D10" s="794"/>
      <c r="E10" s="794"/>
      <c r="F10" s="794"/>
      <c r="G10" s="794"/>
      <c r="H10" s="794"/>
      <c r="I10" s="794"/>
      <c r="J10" s="794"/>
      <c r="K10" s="794"/>
      <c r="L10" s="794"/>
      <c r="M10" s="794"/>
      <c r="N10" s="794"/>
      <c r="O10" s="795"/>
      <c r="P10" s="2"/>
      <c r="Q10" s="2"/>
      <c r="R10" s="2"/>
      <c r="S10" s="2"/>
      <c r="T10" s="796" t="s">
        <v>9</v>
      </c>
      <c r="U10" s="777"/>
      <c r="V10" s="777"/>
      <c r="W10" s="777"/>
      <c r="X10" s="777"/>
      <c r="Y10" s="777"/>
      <c r="Z10" s="777"/>
      <c r="AA10" s="797"/>
      <c r="AB10" s="2"/>
      <c r="AC10" s="2"/>
    </row>
    <row r="11" spans="1:29" ht="27" customHeight="1">
      <c r="A11" s="783" t="s">
        <v>10</v>
      </c>
      <c r="B11" s="784"/>
      <c r="C11" s="785"/>
      <c r="D11" s="969" t="s">
        <v>652</v>
      </c>
      <c r="E11" s="784"/>
      <c r="F11" s="784"/>
      <c r="G11" s="784"/>
      <c r="H11" s="784"/>
      <c r="I11" s="784"/>
      <c r="J11" s="784"/>
      <c r="K11" s="784"/>
      <c r="L11" s="784"/>
      <c r="M11" s="784"/>
      <c r="N11" s="784"/>
      <c r="O11" s="787"/>
      <c r="P11" s="4"/>
      <c r="Q11" s="4"/>
      <c r="R11" s="4"/>
      <c r="S11" s="2"/>
      <c r="T11" s="799" t="s">
        <v>12</v>
      </c>
      <c r="U11" s="5" t="s">
        <v>13</v>
      </c>
      <c r="V11" s="801" t="s">
        <v>14</v>
      </c>
      <c r="W11" s="777"/>
      <c r="X11" s="777"/>
      <c r="Y11" s="777"/>
      <c r="Z11" s="802"/>
      <c r="AA11" s="6" t="s">
        <v>15</v>
      </c>
      <c r="AB11" s="4"/>
      <c r="AC11" s="4"/>
    </row>
    <row r="12" spans="1:29" ht="36.75" customHeight="1">
      <c r="A12" s="803" t="s">
        <v>16</v>
      </c>
      <c r="B12" s="777"/>
      <c r="C12" s="797"/>
      <c r="D12" s="1288" t="s">
        <v>194</v>
      </c>
      <c r="E12" s="777"/>
      <c r="F12" s="777"/>
      <c r="G12" s="777"/>
      <c r="H12" s="777"/>
      <c r="I12" s="777"/>
      <c r="J12" s="777"/>
      <c r="K12" s="777"/>
      <c r="L12" s="777"/>
      <c r="M12" s="777"/>
      <c r="N12" s="777"/>
      <c r="O12" s="778"/>
      <c r="P12" s="469" t="s">
        <v>635</v>
      </c>
      <c r="Q12" s="4"/>
      <c r="R12" s="4"/>
      <c r="S12" s="2"/>
      <c r="T12" s="800"/>
      <c r="U12" s="7" t="s">
        <v>18</v>
      </c>
      <c r="V12" s="8" t="s">
        <v>19</v>
      </c>
      <c r="W12" s="8" t="s">
        <v>20</v>
      </c>
      <c r="X12" s="8" t="s">
        <v>21</v>
      </c>
      <c r="Y12" s="8" t="s">
        <v>22</v>
      </c>
      <c r="Z12" s="9" t="s">
        <v>23</v>
      </c>
      <c r="AA12" s="10"/>
      <c r="AB12" s="4"/>
      <c r="AC12" s="4"/>
    </row>
    <row r="13" spans="1:29" ht="38.25" customHeight="1">
      <c r="A13" s="803" t="s">
        <v>24</v>
      </c>
      <c r="B13" s="777"/>
      <c r="C13" s="797"/>
      <c r="D13" s="805" t="s">
        <v>650</v>
      </c>
      <c r="E13" s="777"/>
      <c r="F13" s="777"/>
      <c r="G13" s="777"/>
      <c r="H13" s="777"/>
      <c r="I13" s="777"/>
      <c r="J13" s="777"/>
      <c r="K13" s="777"/>
      <c r="L13" s="797"/>
      <c r="M13" s="36" t="s">
        <v>25</v>
      </c>
      <c r="N13" s="806" t="s">
        <v>653</v>
      </c>
      <c r="O13" s="778"/>
      <c r="P13" s="4"/>
      <c r="Q13" s="4"/>
      <c r="R13" s="4"/>
      <c r="S13" s="4"/>
      <c r="T13" s="12" t="s">
        <v>27</v>
      </c>
      <c r="U13" s="13"/>
      <c r="V13" s="14" t="s">
        <v>28</v>
      </c>
      <c r="W13" s="15"/>
      <c r="X13" s="16"/>
      <c r="Y13" s="16"/>
      <c r="Z13" s="16"/>
      <c r="AA13" s="12" t="s">
        <v>29</v>
      </c>
      <c r="AB13" s="4"/>
      <c r="AC13" s="4"/>
    </row>
    <row r="14" spans="1:29" ht="34.5" customHeight="1">
      <c r="A14" s="803" t="s">
        <v>30</v>
      </c>
      <c r="B14" s="777"/>
      <c r="C14" s="797"/>
      <c r="D14" s="812" t="s">
        <v>108</v>
      </c>
      <c r="E14" s="777"/>
      <c r="F14" s="777"/>
      <c r="G14" s="777"/>
      <c r="H14" s="797"/>
      <c r="I14" s="874" t="s">
        <v>109</v>
      </c>
      <c r="J14" s="777"/>
      <c r="K14" s="777"/>
      <c r="L14" s="797"/>
      <c r="M14" s="202" t="s">
        <v>110</v>
      </c>
      <c r="N14" s="873" t="s">
        <v>111</v>
      </c>
      <c r="O14" s="778"/>
      <c r="P14" s="4"/>
      <c r="Q14" s="4"/>
      <c r="R14" s="4"/>
      <c r="S14" s="4"/>
      <c r="T14" s="17" t="s">
        <v>32</v>
      </c>
      <c r="U14" s="16"/>
      <c r="V14" s="18"/>
      <c r="W14" s="19" t="s">
        <v>28</v>
      </c>
      <c r="X14" s="16"/>
      <c r="Y14" s="16"/>
      <c r="Z14" s="16"/>
      <c r="AA14" s="17" t="s">
        <v>29</v>
      </c>
      <c r="AB14" s="4"/>
      <c r="AC14" s="4"/>
    </row>
    <row r="15" spans="1:29" ht="24.75" customHeight="1">
      <c r="A15" s="808" t="s">
        <v>33</v>
      </c>
      <c r="B15" s="809"/>
      <c r="C15" s="810"/>
      <c r="D15" s="875" t="s">
        <v>112</v>
      </c>
      <c r="E15" s="777"/>
      <c r="F15" s="777"/>
      <c r="G15" s="777"/>
      <c r="H15" s="777"/>
      <c r="I15" s="777"/>
      <c r="J15" s="777"/>
      <c r="K15" s="777"/>
      <c r="L15" s="777"/>
      <c r="M15" s="777"/>
      <c r="N15" s="777"/>
      <c r="O15" s="778"/>
      <c r="P15" s="4"/>
      <c r="Q15" s="4"/>
      <c r="R15" s="4"/>
      <c r="S15" s="4"/>
      <c r="T15" s="17" t="s">
        <v>34</v>
      </c>
      <c r="U15" s="16"/>
      <c r="V15" s="16"/>
      <c r="W15" s="19" t="s">
        <v>28</v>
      </c>
      <c r="X15" s="19" t="s">
        <v>28</v>
      </c>
      <c r="Y15" s="16"/>
      <c r="Z15" s="16"/>
      <c r="AA15" s="17" t="s">
        <v>34</v>
      </c>
      <c r="AB15" s="4"/>
      <c r="AC15" s="4"/>
    </row>
    <row r="16" spans="1:29" ht="36.75" customHeight="1">
      <c r="A16" s="773"/>
      <c r="B16" s="774"/>
      <c r="C16" s="811"/>
      <c r="D16" s="968" t="s">
        <v>35</v>
      </c>
      <c r="E16" s="777"/>
      <c r="F16" s="777"/>
      <c r="G16" s="777"/>
      <c r="H16" s="797"/>
      <c r="I16" s="871" t="s">
        <v>36</v>
      </c>
      <c r="J16" s="777"/>
      <c r="K16" s="777"/>
      <c r="L16" s="797"/>
      <c r="M16" s="64" t="s">
        <v>37</v>
      </c>
      <c r="N16" s="967" t="s">
        <v>38</v>
      </c>
      <c r="O16" s="778"/>
      <c r="P16" s="4"/>
      <c r="Q16" s="4"/>
      <c r="R16" s="4"/>
      <c r="S16" s="4"/>
      <c r="T16" s="17" t="s">
        <v>39</v>
      </c>
      <c r="U16" s="16"/>
      <c r="V16" s="16"/>
      <c r="W16" s="16"/>
      <c r="X16" s="19" t="s">
        <v>28</v>
      </c>
      <c r="Y16" s="19" t="s">
        <v>28</v>
      </c>
      <c r="Z16" s="19" t="s">
        <v>28</v>
      </c>
      <c r="AA16" s="17" t="s">
        <v>39</v>
      </c>
      <c r="AB16" s="4"/>
      <c r="AC16" s="4"/>
    </row>
    <row r="17" spans="1:29" ht="39.75" customHeight="1">
      <c r="A17" s="808" t="s">
        <v>40</v>
      </c>
      <c r="B17" s="809"/>
      <c r="C17" s="810"/>
      <c r="D17" s="869" t="s">
        <v>654</v>
      </c>
      <c r="E17" s="777"/>
      <c r="F17" s="777"/>
      <c r="G17" s="777"/>
      <c r="H17" s="777"/>
      <c r="I17" s="777"/>
      <c r="J17" s="777"/>
      <c r="K17" s="777"/>
      <c r="L17" s="777"/>
      <c r="M17" s="777"/>
      <c r="N17" s="777"/>
      <c r="O17" s="778"/>
      <c r="P17" s="4"/>
      <c r="Q17" s="4"/>
      <c r="R17" s="4"/>
      <c r="S17" s="4"/>
      <c r="T17" s="23" t="s">
        <v>42</v>
      </c>
      <c r="U17" s="24"/>
      <c r="V17" s="24"/>
      <c r="W17" s="24"/>
      <c r="X17" s="24"/>
      <c r="Y17" s="25" t="s">
        <v>28</v>
      </c>
      <c r="Z17" s="26" t="s">
        <v>28</v>
      </c>
      <c r="AA17" s="23" t="s">
        <v>42</v>
      </c>
      <c r="AB17" s="4"/>
      <c r="AC17" s="4"/>
    </row>
    <row r="18" spans="1:29" ht="20.25" customHeight="1">
      <c r="A18" s="772"/>
      <c r="B18" s="770"/>
      <c r="C18" s="814"/>
      <c r="D18" s="27" t="s">
        <v>114</v>
      </c>
      <c r="E18" s="28">
        <v>2022</v>
      </c>
      <c r="F18" s="28">
        <v>2023</v>
      </c>
      <c r="G18" s="28">
        <v>2024</v>
      </c>
      <c r="H18" s="28"/>
      <c r="I18" s="1293" t="s">
        <v>655</v>
      </c>
      <c r="J18" s="809"/>
      <c r="K18" s="809"/>
      <c r="L18" s="809"/>
      <c r="M18" s="809"/>
      <c r="N18" s="809"/>
      <c r="O18" s="820"/>
      <c r="P18" s="4"/>
      <c r="Q18" s="4"/>
      <c r="R18" s="4"/>
      <c r="S18" s="2"/>
      <c r="T18" s="2"/>
      <c r="U18" s="2"/>
      <c r="V18" s="2"/>
      <c r="W18" s="2"/>
      <c r="X18" s="2"/>
      <c r="Y18" s="2"/>
      <c r="Z18" s="2"/>
      <c r="AA18" s="2"/>
      <c r="AB18" s="4"/>
      <c r="AC18" s="4"/>
    </row>
    <row r="19" spans="1:29" ht="20.25" customHeight="1">
      <c r="A19" s="772"/>
      <c r="B19" s="770"/>
      <c r="C19" s="814"/>
      <c r="D19" s="65" t="s">
        <v>45</v>
      </c>
      <c r="E19" s="364">
        <v>100</v>
      </c>
      <c r="F19" s="364">
        <v>100</v>
      </c>
      <c r="G19" s="364"/>
      <c r="H19" s="364"/>
      <c r="I19" s="770"/>
      <c r="J19" s="770"/>
      <c r="K19" s="770"/>
      <c r="L19" s="770"/>
      <c r="M19" s="770"/>
      <c r="N19" s="770"/>
      <c r="O19" s="771"/>
      <c r="P19" s="2"/>
      <c r="Q19" s="2"/>
      <c r="R19" s="2"/>
      <c r="S19" s="2"/>
      <c r="T19" s="2"/>
      <c r="U19" s="2"/>
      <c r="V19" s="2"/>
      <c r="W19" s="2"/>
      <c r="X19" s="2"/>
      <c r="Y19" s="2"/>
      <c r="Z19" s="2"/>
      <c r="AA19" s="31"/>
      <c r="AB19" s="2"/>
      <c r="AC19" s="2"/>
    </row>
    <row r="20" spans="1:29" ht="18.75" customHeight="1">
      <c r="A20" s="772"/>
      <c r="B20" s="770"/>
      <c r="C20" s="814"/>
      <c r="D20" s="472"/>
      <c r="E20" s="473"/>
      <c r="F20" s="473"/>
      <c r="G20" s="473"/>
      <c r="H20" s="473"/>
      <c r="I20" s="770"/>
      <c r="J20" s="770"/>
      <c r="K20" s="770"/>
      <c r="L20" s="770"/>
      <c r="M20" s="770"/>
      <c r="N20" s="770"/>
      <c r="O20" s="771"/>
      <c r="P20" s="2"/>
      <c r="Q20" s="2"/>
      <c r="R20" s="2"/>
      <c r="S20" s="2"/>
      <c r="T20" s="2"/>
      <c r="U20" s="2"/>
      <c r="V20" s="2"/>
      <c r="W20" s="2"/>
      <c r="X20" s="2"/>
      <c r="Y20" s="2"/>
      <c r="Z20" s="2"/>
      <c r="AA20" s="2"/>
      <c r="AB20" s="2"/>
      <c r="AC20" s="2"/>
    </row>
    <row r="21" spans="1:29" ht="12.75" customHeight="1">
      <c r="A21" s="772"/>
      <c r="B21" s="770"/>
      <c r="C21" s="814"/>
      <c r="D21" s="474"/>
      <c r="E21" s="54"/>
      <c r="F21" s="54"/>
      <c r="G21" s="54"/>
      <c r="H21" s="54"/>
      <c r="I21" s="770"/>
      <c r="J21" s="770"/>
      <c r="K21" s="770"/>
      <c r="L21" s="770"/>
      <c r="M21" s="770"/>
      <c r="N21" s="770"/>
      <c r="O21" s="771"/>
      <c r="P21" s="2"/>
      <c r="Q21" s="2"/>
      <c r="R21" s="2"/>
      <c r="S21" s="2"/>
      <c r="T21" s="2"/>
      <c r="U21" s="2"/>
      <c r="V21" s="2"/>
      <c r="W21" s="2"/>
      <c r="X21" s="2"/>
      <c r="Y21" s="2"/>
      <c r="Z21" s="2"/>
      <c r="AA21" s="2"/>
      <c r="AB21" s="2"/>
      <c r="AC21" s="2"/>
    </row>
    <row r="22" spans="1:29" ht="13.5" customHeight="1">
      <c r="A22" s="815"/>
      <c r="B22" s="816"/>
      <c r="C22" s="817"/>
      <c r="D22" s="475"/>
      <c r="E22" s="476"/>
      <c r="F22" s="476"/>
      <c r="G22" s="476"/>
      <c r="H22" s="476"/>
      <c r="I22" s="816"/>
      <c r="J22" s="816"/>
      <c r="K22" s="816"/>
      <c r="L22" s="816"/>
      <c r="M22" s="816"/>
      <c r="N22" s="816"/>
      <c r="O22" s="823"/>
      <c r="P22" s="2"/>
      <c r="Q22" s="2"/>
      <c r="R22" s="2"/>
      <c r="S22" s="2"/>
      <c r="T22" s="2"/>
      <c r="U22" s="2"/>
      <c r="V22" s="2"/>
      <c r="W22" s="2"/>
      <c r="X22" s="2"/>
      <c r="Y22" s="2"/>
      <c r="Z22" s="2"/>
      <c r="AA22" s="2"/>
      <c r="AB22" s="2"/>
      <c r="AC22" s="2"/>
    </row>
    <row r="23" spans="1:29" ht="9" customHeight="1">
      <c r="A23" s="843"/>
      <c r="B23" s="794"/>
      <c r="C23" s="794"/>
      <c r="D23" s="794"/>
      <c r="E23" s="794"/>
      <c r="F23" s="794"/>
      <c r="G23" s="794"/>
      <c r="H23" s="794"/>
      <c r="I23" s="794"/>
      <c r="J23" s="794"/>
      <c r="K23" s="794"/>
      <c r="L23" s="794"/>
      <c r="M23" s="794"/>
      <c r="N23" s="794"/>
      <c r="O23" s="795"/>
      <c r="P23" s="2"/>
      <c r="Q23" s="2"/>
      <c r="R23" s="2"/>
      <c r="S23" s="2"/>
      <c r="T23" s="2"/>
      <c r="U23" s="2"/>
      <c r="V23" s="2"/>
      <c r="W23" s="2"/>
      <c r="X23" s="2"/>
      <c r="Y23" s="2"/>
      <c r="Z23" s="2"/>
      <c r="AA23" s="2"/>
      <c r="AB23" s="2"/>
      <c r="AC23" s="2"/>
    </row>
    <row r="24" spans="1:29" ht="36" customHeight="1">
      <c r="A24" s="793" t="s">
        <v>46</v>
      </c>
      <c r="B24" s="794"/>
      <c r="C24" s="794"/>
      <c r="D24" s="794"/>
      <c r="E24" s="794"/>
      <c r="F24" s="794"/>
      <c r="G24" s="794"/>
      <c r="H24" s="794"/>
      <c r="I24" s="794"/>
      <c r="J24" s="794"/>
      <c r="K24" s="794"/>
      <c r="L24" s="794"/>
      <c r="M24" s="794"/>
      <c r="N24" s="794"/>
      <c r="O24" s="795"/>
      <c r="P24" s="2"/>
      <c r="Q24" s="2"/>
      <c r="R24" s="2"/>
      <c r="S24" s="2"/>
      <c r="T24" s="2"/>
      <c r="U24" s="2"/>
      <c r="V24" s="2"/>
      <c r="W24" s="2"/>
      <c r="X24" s="2"/>
      <c r="Y24" s="2"/>
      <c r="Z24" s="2"/>
      <c r="AA24" s="2"/>
      <c r="AB24" s="2"/>
      <c r="AC24" s="2"/>
    </row>
    <row r="25" spans="1:29" ht="42.75" customHeight="1">
      <c r="A25" s="872" t="s">
        <v>656</v>
      </c>
      <c r="B25" s="784"/>
      <c r="C25" s="784"/>
      <c r="D25" s="784"/>
      <c r="E25" s="784"/>
      <c r="F25" s="784"/>
      <c r="G25" s="784"/>
      <c r="H25" s="784"/>
      <c r="I25" s="784"/>
      <c r="J25" s="784"/>
      <c r="K25" s="784"/>
      <c r="L25" s="784"/>
      <c r="M25" s="784"/>
      <c r="N25" s="784"/>
      <c r="O25" s="787"/>
      <c r="P25" s="2"/>
      <c r="Q25" s="2"/>
      <c r="R25" s="2"/>
      <c r="S25" s="2"/>
      <c r="T25" s="2"/>
      <c r="U25" s="2"/>
      <c r="V25" s="2"/>
      <c r="W25" s="2"/>
      <c r="X25" s="2"/>
      <c r="Y25" s="2"/>
      <c r="Z25" s="2"/>
      <c r="AA25" s="2"/>
      <c r="AB25" s="2"/>
      <c r="AC25" s="2"/>
    </row>
    <row r="26" spans="1:29" ht="147.75" customHeight="1">
      <c r="A26" s="803" t="s">
        <v>48</v>
      </c>
      <c r="B26" s="777"/>
      <c r="C26" s="797"/>
      <c r="D26" s="889" t="s">
        <v>657</v>
      </c>
      <c r="E26" s="777"/>
      <c r="F26" s="777"/>
      <c r="G26" s="777"/>
      <c r="H26" s="777"/>
      <c r="I26" s="777"/>
      <c r="J26" s="777"/>
      <c r="K26" s="777"/>
      <c r="L26" s="777"/>
      <c r="M26" s="777"/>
      <c r="N26" s="777"/>
      <c r="O26" s="778"/>
      <c r="P26" s="2"/>
      <c r="Q26" s="2"/>
      <c r="R26" s="2"/>
      <c r="S26" s="2"/>
      <c r="T26" s="2"/>
      <c r="U26" s="2"/>
      <c r="V26" s="2"/>
      <c r="W26" s="2"/>
      <c r="X26" s="2"/>
      <c r="Y26" s="2"/>
      <c r="Z26" s="2"/>
      <c r="AA26" s="2"/>
      <c r="AB26" s="2"/>
      <c r="AC26" s="2"/>
    </row>
    <row r="27" spans="1:29" ht="48" customHeight="1">
      <c r="A27" s="803" t="s">
        <v>50</v>
      </c>
      <c r="B27" s="777"/>
      <c r="C27" s="797"/>
      <c r="D27" s="824" t="s">
        <v>51</v>
      </c>
      <c r="E27" s="809"/>
      <c r="F27" s="809"/>
      <c r="G27" s="809"/>
      <c r="H27" s="809"/>
      <c r="I27" s="809"/>
      <c r="J27" s="809"/>
      <c r="K27" s="809"/>
      <c r="L27" s="810"/>
      <c r="M27" s="32" t="s">
        <v>52</v>
      </c>
      <c r="N27" s="824" t="s">
        <v>51</v>
      </c>
      <c r="O27" s="820"/>
      <c r="P27" s="4"/>
      <c r="Q27" s="4"/>
      <c r="R27" s="4"/>
      <c r="S27" s="4"/>
      <c r="T27" s="4"/>
      <c r="U27" s="4"/>
      <c r="V27" s="4"/>
      <c r="W27" s="4"/>
      <c r="X27" s="4"/>
      <c r="Y27" s="4"/>
      <c r="Z27" s="4"/>
      <c r="AA27" s="4"/>
      <c r="AB27" s="4"/>
      <c r="AC27" s="20"/>
    </row>
    <row r="28" spans="1:29" ht="33.75" customHeight="1">
      <c r="A28" s="846" t="s">
        <v>53</v>
      </c>
      <c r="B28" s="847"/>
      <c r="C28" s="848"/>
      <c r="D28" s="849" t="s">
        <v>54</v>
      </c>
      <c r="E28" s="777"/>
      <c r="F28" s="777"/>
      <c r="G28" s="777"/>
      <c r="H28" s="797"/>
      <c r="I28" s="849" t="s">
        <v>55</v>
      </c>
      <c r="J28" s="777"/>
      <c r="K28" s="777"/>
      <c r="L28" s="777"/>
      <c r="M28" s="797"/>
      <c r="N28" s="849" t="s">
        <v>56</v>
      </c>
      <c r="O28" s="778"/>
      <c r="P28" s="4"/>
      <c r="Q28" s="4"/>
      <c r="R28" s="4"/>
      <c r="S28" s="4"/>
      <c r="T28" s="4"/>
      <c r="U28" s="4"/>
      <c r="V28" s="4"/>
      <c r="W28" s="4"/>
      <c r="X28" s="4"/>
      <c r="Y28" s="4"/>
      <c r="Z28" s="4"/>
      <c r="AA28" s="4"/>
      <c r="AB28" s="4"/>
      <c r="AC28" s="4"/>
    </row>
    <row r="29" spans="1:29" ht="33.75" customHeight="1">
      <c r="A29" s="815"/>
      <c r="B29" s="816"/>
      <c r="C29" s="817"/>
      <c r="D29" s="1298" t="s">
        <v>57</v>
      </c>
      <c r="E29" s="766"/>
      <c r="F29" s="766"/>
      <c r="G29" s="766"/>
      <c r="H29" s="789"/>
      <c r="I29" s="1176" t="s">
        <v>658</v>
      </c>
      <c r="J29" s="766"/>
      <c r="K29" s="766"/>
      <c r="L29" s="766"/>
      <c r="M29" s="789"/>
      <c r="N29" s="988" t="s">
        <v>120</v>
      </c>
      <c r="O29" s="797"/>
      <c r="P29" s="2"/>
      <c r="Q29" s="2"/>
      <c r="R29" s="2"/>
      <c r="S29" s="2"/>
      <c r="T29" s="2"/>
      <c r="U29" s="2"/>
      <c r="V29" s="2"/>
      <c r="W29" s="2"/>
      <c r="X29" s="2"/>
      <c r="Y29" s="2"/>
      <c r="Z29" s="2"/>
      <c r="AA29" s="2"/>
      <c r="AB29" s="2"/>
      <c r="AC29" s="2"/>
    </row>
    <row r="30" spans="1:29" ht="15" customHeight="1">
      <c r="A30" s="1"/>
      <c r="B30" s="4"/>
      <c r="C30" s="4"/>
      <c r="D30" s="4"/>
      <c r="E30" s="4"/>
      <c r="F30" s="4"/>
      <c r="G30" s="4"/>
      <c r="H30" s="4"/>
      <c r="I30" s="4"/>
      <c r="J30" s="4"/>
      <c r="K30" s="4"/>
      <c r="L30" s="4"/>
      <c r="M30" s="4"/>
      <c r="N30" s="4"/>
      <c r="O30" s="33"/>
      <c r="P30" s="2"/>
      <c r="Q30" s="2"/>
      <c r="R30" s="2"/>
      <c r="S30" s="2"/>
      <c r="T30" s="2"/>
      <c r="U30" s="2"/>
      <c r="V30" s="2"/>
      <c r="W30" s="2"/>
      <c r="X30" s="2"/>
      <c r="Y30" s="2"/>
      <c r="Z30" s="2"/>
      <c r="AA30" s="2"/>
      <c r="AB30" s="2"/>
      <c r="AC30" s="2"/>
    </row>
    <row r="31" spans="1:29" ht="25.5" customHeight="1">
      <c r="A31" s="803" t="s">
        <v>60</v>
      </c>
      <c r="B31" s="777"/>
      <c r="C31" s="777"/>
      <c r="D31" s="777"/>
      <c r="E31" s="777"/>
      <c r="F31" s="777"/>
      <c r="G31" s="777"/>
      <c r="H31" s="777"/>
      <c r="I31" s="777"/>
      <c r="J31" s="777"/>
      <c r="K31" s="777"/>
      <c r="L31" s="777"/>
      <c r="M31" s="777"/>
      <c r="N31" s="777"/>
      <c r="O31" s="778"/>
      <c r="P31" s="4"/>
      <c r="Q31" s="4"/>
      <c r="R31" s="4"/>
      <c r="S31" s="4"/>
      <c r="T31" s="4"/>
      <c r="U31" s="4"/>
      <c r="V31" s="4"/>
      <c r="W31" s="4"/>
      <c r="X31" s="4"/>
      <c r="Y31" s="4"/>
      <c r="Z31" s="4"/>
      <c r="AA31" s="4"/>
      <c r="AB31" s="4"/>
      <c r="AC31" s="4"/>
    </row>
    <row r="32" spans="1:29" ht="22.5" customHeight="1">
      <c r="A32" s="825" t="s">
        <v>61</v>
      </c>
      <c r="B32" s="777"/>
      <c r="C32" s="777"/>
      <c r="D32" s="777"/>
      <c r="E32" s="777"/>
      <c r="F32" s="777"/>
      <c r="G32" s="777"/>
      <c r="H32" s="797"/>
      <c r="I32" s="826" t="s">
        <v>62</v>
      </c>
      <c r="J32" s="809"/>
      <c r="K32" s="809"/>
      <c r="L32" s="809"/>
      <c r="M32" s="809"/>
      <c r="N32" s="809"/>
      <c r="O32" s="820"/>
      <c r="P32" s="2"/>
      <c r="Q32" s="2"/>
      <c r="R32" s="2"/>
      <c r="S32" s="2"/>
      <c r="T32" s="2"/>
      <c r="U32" s="2"/>
      <c r="V32" s="2"/>
      <c r="W32" s="2"/>
      <c r="X32" s="2"/>
      <c r="Y32" s="2"/>
      <c r="Z32" s="2"/>
      <c r="AA32" s="2"/>
      <c r="AB32" s="2"/>
      <c r="AC32" s="2"/>
    </row>
    <row r="33" spans="1:29" ht="69" customHeight="1">
      <c r="A33" s="68" t="s">
        <v>121</v>
      </c>
      <c r="B33" s="69" t="s">
        <v>122</v>
      </c>
      <c r="C33" s="70" t="s">
        <v>659</v>
      </c>
      <c r="D33" s="70" t="s">
        <v>660</v>
      </c>
      <c r="E33" s="70" t="s">
        <v>661</v>
      </c>
      <c r="F33" s="70" t="s">
        <v>662</v>
      </c>
      <c r="G33" s="70" t="s">
        <v>663</v>
      </c>
      <c r="H33" s="71" t="s">
        <v>68</v>
      </c>
      <c r="I33" s="827"/>
      <c r="J33" s="774"/>
      <c r="K33" s="774"/>
      <c r="L33" s="774"/>
      <c r="M33" s="774"/>
      <c r="N33" s="774"/>
      <c r="O33" s="775"/>
      <c r="P33" s="38"/>
      <c r="Q33" s="38"/>
      <c r="R33" s="38"/>
      <c r="S33" s="38"/>
      <c r="T33" s="38"/>
      <c r="U33" s="38"/>
      <c r="V33" s="38"/>
      <c r="W33" s="38"/>
      <c r="X33" s="38"/>
      <c r="Y33" s="38"/>
      <c r="Z33" s="38"/>
      <c r="AA33" s="38"/>
      <c r="AB33" s="38"/>
      <c r="AC33" s="38"/>
    </row>
    <row r="34" spans="1:29" ht="57.75" customHeight="1">
      <c r="A34" s="244" t="s">
        <v>227</v>
      </c>
      <c r="B34" s="477">
        <v>30</v>
      </c>
      <c r="C34" s="478"/>
      <c r="D34" s="478"/>
      <c r="E34" s="478"/>
      <c r="F34" s="478"/>
      <c r="G34" s="478"/>
      <c r="H34" s="371" t="e">
        <f t="shared" ref="H34:H38" si="0">AVERAGE((C34/E34),(D34/E34),(F34/G34))</f>
        <v>#DIV/0!</v>
      </c>
      <c r="I34" s="1286"/>
      <c r="J34" s="770"/>
      <c r="K34" s="770"/>
      <c r="L34" s="770"/>
      <c r="M34" s="770"/>
      <c r="N34" s="770"/>
      <c r="O34" s="771"/>
      <c r="P34" s="2"/>
      <c r="Q34" s="2"/>
      <c r="R34" s="2"/>
      <c r="S34" s="2"/>
      <c r="T34" s="2"/>
      <c r="U34" s="2"/>
      <c r="V34" s="2"/>
      <c r="W34" s="2"/>
      <c r="X34" s="2"/>
      <c r="Y34" s="2"/>
      <c r="Z34" s="2"/>
      <c r="AA34" s="2"/>
      <c r="AB34" s="2"/>
      <c r="AC34" s="2"/>
    </row>
    <row r="35" spans="1:29" ht="57.75" customHeight="1">
      <c r="A35" s="244" t="s">
        <v>183</v>
      </c>
      <c r="B35" s="477">
        <v>60</v>
      </c>
      <c r="C35" s="478"/>
      <c r="D35" s="478"/>
      <c r="E35" s="478"/>
      <c r="F35" s="478"/>
      <c r="G35" s="478"/>
      <c r="H35" s="371" t="e">
        <f t="shared" si="0"/>
        <v>#DIV/0!</v>
      </c>
      <c r="I35" s="770"/>
      <c r="J35" s="770"/>
      <c r="K35" s="770"/>
      <c r="L35" s="770"/>
      <c r="M35" s="770"/>
      <c r="N35" s="770"/>
      <c r="O35" s="771"/>
      <c r="P35" s="2"/>
      <c r="Q35" s="2"/>
      <c r="R35" s="2"/>
      <c r="S35" s="2"/>
      <c r="T35" s="2"/>
      <c r="U35" s="2"/>
      <c r="V35" s="2"/>
      <c r="W35" s="2"/>
      <c r="X35" s="2"/>
      <c r="Y35" s="2"/>
      <c r="Z35" s="2"/>
      <c r="AA35" s="2"/>
      <c r="AB35" s="2"/>
      <c r="AC35" s="2"/>
    </row>
    <row r="36" spans="1:29" ht="57.75" customHeight="1">
      <c r="A36" s="39" t="s">
        <v>184</v>
      </c>
      <c r="B36" s="477">
        <v>90</v>
      </c>
      <c r="C36" s="478"/>
      <c r="D36" s="478"/>
      <c r="E36" s="478"/>
      <c r="F36" s="478"/>
      <c r="G36" s="478"/>
      <c r="H36" s="371" t="e">
        <f t="shared" si="0"/>
        <v>#DIV/0!</v>
      </c>
      <c r="I36" s="770"/>
      <c r="J36" s="770"/>
      <c r="K36" s="770"/>
      <c r="L36" s="770"/>
      <c r="M36" s="770"/>
      <c r="N36" s="770"/>
      <c r="O36" s="771"/>
      <c r="P36" s="2"/>
      <c r="Q36" s="2"/>
      <c r="R36" s="2"/>
      <c r="S36" s="2"/>
      <c r="T36" s="2"/>
      <c r="U36" s="2"/>
      <c r="V36" s="2"/>
      <c r="W36" s="2"/>
      <c r="X36" s="2"/>
      <c r="Y36" s="2"/>
      <c r="Z36" s="2"/>
      <c r="AA36" s="2"/>
      <c r="AB36" s="2"/>
      <c r="AC36" s="2"/>
    </row>
    <row r="37" spans="1:29" ht="57.75" customHeight="1">
      <c r="A37" s="39" t="s">
        <v>185</v>
      </c>
      <c r="B37" s="477">
        <v>100</v>
      </c>
      <c r="C37" s="478"/>
      <c r="D37" s="478"/>
      <c r="E37" s="478"/>
      <c r="F37" s="478"/>
      <c r="G37" s="478"/>
      <c r="H37" s="371" t="e">
        <f t="shared" si="0"/>
        <v>#DIV/0!</v>
      </c>
      <c r="I37" s="770"/>
      <c r="J37" s="770"/>
      <c r="K37" s="770"/>
      <c r="L37" s="770"/>
      <c r="M37" s="770"/>
      <c r="N37" s="770"/>
      <c r="O37" s="771"/>
      <c r="P37" s="2"/>
      <c r="Q37" s="2"/>
      <c r="R37" s="2"/>
      <c r="S37" s="2"/>
      <c r="T37" s="2"/>
      <c r="U37" s="2"/>
      <c r="V37" s="2"/>
      <c r="W37" s="2"/>
      <c r="X37" s="2"/>
      <c r="Y37" s="2"/>
      <c r="Z37" s="2"/>
      <c r="AA37" s="2"/>
      <c r="AB37" s="2"/>
      <c r="AC37" s="2"/>
    </row>
    <row r="38" spans="1:29" ht="37.5" customHeight="1">
      <c r="A38" s="45" t="s">
        <v>73</v>
      </c>
      <c r="B38" s="479">
        <f>B37</f>
        <v>100</v>
      </c>
      <c r="C38" s="478">
        <f t="shared" ref="C38:D38" si="1">+C37</f>
        <v>0</v>
      </c>
      <c r="D38" s="478">
        <f t="shared" si="1"/>
        <v>0</v>
      </c>
      <c r="E38" s="478">
        <f t="shared" ref="E38:G38" si="2">E37</f>
        <v>0</v>
      </c>
      <c r="F38" s="478">
        <f t="shared" si="2"/>
        <v>0</v>
      </c>
      <c r="G38" s="478">
        <f t="shared" si="2"/>
        <v>0</v>
      </c>
      <c r="H38" s="371" t="e">
        <f t="shared" si="0"/>
        <v>#DIV/0!</v>
      </c>
      <c r="I38" s="770"/>
      <c r="J38" s="770"/>
      <c r="K38" s="770"/>
      <c r="L38" s="770"/>
      <c r="M38" s="770"/>
      <c r="N38" s="770"/>
      <c r="O38" s="771"/>
      <c r="P38" s="2"/>
      <c r="Q38" s="2"/>
      <c r="R38" s="2"/>
      <c r="S38" s="2"/>
      <c r="T38" s="2"/>
      <c r="U38" s="2"/>
      <c r="V38" s="2"/>
      <c r="W38" s="2"/>
      <c r="X38" s="2"/>
      <c r="Y38" s="2"/>
      <c r="Z38" s="2"/>
      <c r="AA38" s="2"/>
      <c r="AB38" s="2"/>
      <c r="AC38" s="2"/>
    </row>
    <row r="39" spans="1:29" ht="36" customHeight="1">
      <c r="A39" s="855" t="s">
        <v>74</v>
      </c>
      <c r="B39" s="777"/>
      <c r="C39" s="777"/>
      <c r="D39" s="777"/>
      <c r="E39" s="777"/>
      <c r="F39" s="777"/>
      <c r="G39" s="777"/>
      <c r="H39" s="777"/>
      <c r="I39" s="777"/>
      <c r="J39" s="777"/>
      <c r="K39" s="777"/>
      <c r="L39" s="777"/>
      <c r="M39" s="777"/>
      <c r="N39" s="777"/>
      <c r="O39" s="778"/>
      <c r="P39" s="2"/>
      <c r="Q39" s="2"/>
      <c r="R39" s="2"/>
      <c r="S39" s="2"/>
      <c r="T39" s="2"/>
      <c r="U39" s="2"/>
      <c r="V39" s="2"/>
      <c r="W39" s="2"/>
      <c r="X39" s="2"/>
      <c r="Y39" s="2"/>
      <c r="Z39" s="2"/>
      <c r="AA39" s="2"/>
      <c r="AB39" s="2"/>
      <c r="AC39" s="2"/>
    </row>
    <row r="40" spans="1:29" ht="304.5" customHeight="1">
      <c r="A40" s="1299"/>
      <c r="B40" s="809"/>
      <c r="C40" s="809"/>
      <c r="D40" s="809"/>
      <c r="E40" s="809"/>
      <c r="F40" s="809"/>
      <c r="G40" s="809"/>
      <c r="H40" s="809"/>
      <c r="I40" s="809"/>
      <c r="J40" s="809"/>
      <c r="K40" s="809"/>
      <c r="L40" s="809"/>
      <c r="M40" s="809"/>
      <c r="N40" s="809"/>
      <c r="O40" s="820"/>
      <c r="P40" s="2"/>
      <c r="Q40" s="2"/>
      <c r="R40" s="2"/>
      <c r="S40" s="2"/>
      <c r="T40" s="2"/>
      <c r="U40" s="2"/>
      <c r="V40" s="2"/>
      <c r="W40" s="2"/>
      <c r="X40" s="2"/>
      <c r="Y40" s="2"/>
      <c r="Z40" s="2"/>
      <c r="AA40" s="52"/>
      <c r="AB40" s="2"/>
      <c r="AC40" s="2"/>
    </row>
    <row r="41" spans="1:29" ht="86.25" customHeight="1">
      <c r="A41" s="803" t="s">
        <v>76</v>
      </c>
      <c r="B41" s="777"/>
      <c r="C41" s="802"/>
      <c r="D41" s="1254" t="s">
        <v>77</v>
      </c>
      <c r="E41" s="797"/>
      <c r="F41" s="1254"/>
      <c r="G41" s="777"/>
      <c r="H41" s="797"/>
      <c r="I41" s="1254" t="s">
        <v>78</v>
      </c>
      <c r="J41" s="777"/>
      <c r="K41" s="777"/>
      <c r="L41" s="797"/>
      <c r="M41" s="480" t="s">
        <v>79</v>
      </c>
      <c r="N41" s="1233" t="s">
        <v>664</v>
      </c>
      <c r="O41" s="797"/>
      <c r="P41" s="53"/>
      <c r="Q41" s="54"/>
      <c r="R41" s="54"/>
      <c r="S41" s="54"/>
      <c r="T41" s="54"/>
      <c r="U41" s="54"/>
      <c r="V41" s="54"/>
      <c r="W41" s="54"/>
      <c r="X41" s="54"/>
      <c r="Y41" s="54"/>
      <c r="Z41" s="54"/>
      <c r="AA41" s="54"/>
      <c r="AB41" s="54"/>
      <c r="AC41" s="54"/>
    </row>
    <row r="42" spans="1:29" ht="57" customHeight="1">
      <c r="A42" s="892" t="s">
        <v>81</v>
      </c>
      <c r="B42" s="777"/>
      <c r="C42" s="802"/>
      <c r="D42" s="1301" t="s">
        <v>665</v>
      </c>
      <c r="E42" s="774"/>
      <c r="F42" s="774"/>
      <c r="G42" s="774"/>
      <c r="H42" s="774"/>
      <c r="I42" s="774"/>
      <c r="J42" s="774"/>
      <c r="K42" s="774"/>
      <c r="L42" s="811"/>
      <c r="M42" s="481" t="s">
        <v>83</v>
      </c>
      <c r="N42" s="1300" t="s">
        <v>666</v>
      </c>
      <c r="O42" s="775"/>
      <c r="P42" s="53"/>
      <c r="Q42" s="54"/>
      <c r="R42" s="54"/>
      <c r="S42" s="54"/>
      <c r="T42" s="54"/>
      <c r="U42" s="54"/>
      <c r="V42" s="54"/>
      <c r="W42" s="54"/>
      <c r="X42" s="54"/>
      <c r="Y42" s="54"/>
      <c r="Z42" s="54"/>
      <c r="AA42" s="54"/>
      <c r="AB42" s="54"/>
      <c r="AC42" s="54"/>
    </row>
    <row r="43" spans="1:29" ht="57.75" customHeight="1">
      <c r="A43" s="876" t="s">
        <v>85</v>
      </c>
      <c r="B43" s="766"/>
      <c r="C43" s="877"/>
      <c r="D43" s="1302" t="s">
        <v>667</v>
      </c>
      <c r="E43" s="766"/>
      <c r="F43" s="766"/>
      <c r="G43" s="766"/>
      <c r="H43" s="766"/>
      <c r="I43" s="766"/>
      <c r="J43" s="766"/>
      <c r="K43" s="766"/>
      <c r="L43" s="789"/>
      <c r="M43" s="327" t="s">
        <v>86</v>
      </c>
      <c r="N43" s="1204">
        <v>45641</v>
      </c>
      <c r="O43" s="767"/>
      <c r="P43" s="4"/>
      <c r="Q43" s="4"/>
      <c r="R43" s="4"/>
      <c r="S43" s="4"/>
      <c r="T43" s="4"/>
      <c r="U43" s="4"/>
      <c r="V43" s="4"/>
      <c r="W43" s="4"/>
      <c r="X43" s="4"/>
      <c r="Y43" s="4"/>
      <c r="Z43" s="4"/>
      <c r="AA43" s="4"/>
      <c r="AB43" s="4"/>
      <c r="AC43" s="4"/>
    </row>
    <row r="44" spans="1:29" ht="35.25" customHeight="1">
      <c r="A44" s="779" t="s">
        <v>191</v>
      </c>
      <c r="B44" s="766"/>
      <c r="C44" s="766"/>
      <c r="D44" s="766"/>
      <c r="E44" s="766"/>
      <c r="F44" s="766"/>
      <c r="G44" s="766"/>
      <c r="H44" s="766"/>
      <c r="I44" s="766"/>
      <c r="J44" s="766"/>
      <c r="K44" s="766"/>
      <c r="L44" s="766"/>
      <c r="M44" s="766"/>
      <c r="N44" s="766"/>
      <c r="O44" s="767"/>
      <c r="P44" s="4"/>
      <c r="Q44" s="4"/>
      <c r="R44" s="4"/>
      <c r="S44" s="4"/>
      <c r="T44" s="4"/>
      <c r="U44" s="4"/>
      <c r="V44" s="4"/>
      <c r="W44" s="4"/>
      <c r="X44" s="4"/>
      <c r="Y44" s="4"/>
      <c r="Z44" s="4"/>
      <c r="AA44" s="4"/>
      <c r="AB44" s="4"/>
      <c r="AC44" s="4"/>
    </row>
    <row r="45" spans="1:29" ht="30.75" customHeight="1">
      <c r="A45" s="1294" t="s">
        <v>272</v>
      </c>
      <c r="B45" s="784"/>
      <c r="C45" s="784"/>
      <c r="D45" s="784"/>
      <c r="E45" s="784"/>
      <c r="F45" s="784"/>
      <c r="G45" s="784"/>
      <c r="H45" s="784"/>
      <c r="I45" s="784"/>
      <c r="J45" s="784"/>
      <c r="K45" s="784"/>
      <c r="L45" s="784"/>
      <c r="M45" s="784"/>
      <c r="N45" s="784"/>
      <c r="O45" s="787"/>
      <c r="P45" s="2"/>
      <c r="Q45" s="2"/>
      <c r="R45" s="2"/>
      <c r="S45" s="2"/>
      <c r="T45" s="2"/>
      <c r="U45" s="2"/>
      <c r="V45" s="2"/>
      <c r="W45" s="2"/>
      <c r="X45" s="2"/>
      <c r="Y45" s="2"/>
      <c r="Z45" s="2"/>
      <c r="AA45" s="2"/>
      <c r="AB45" s="2"/>
      <c r="AC45" s="2"/>
    </row>
    <row r="46" spans="1:29" ht="15.75" customHeight="1">
      <c r="A46" s="840" t="s">
        <v>89</v>
      </c>
      <c r="B46" s="777"/>
      <c r="C46" s="797"/>
      <c r="D46" s="1295" t="s">
        <v>668</v>
      </c>
      <c r="E46" s="777"/>
      <c r="F46" s="777"/>
      <c r="G46" s="777"/>
      <c r="H46" s="797"/>
      <c r="I46" s="1295" t="s">
        <v>669</v>
      </c>
      <c r="J46" s="777"/>
      <c r="K46" s="777"/>
      <c r="L46" s="797"/>
      <c r="M46" s="57" t="s">
        <v>670</v>
      </c>
      <c r="N46" s="1295" t="s">
        <v>671</v>
      </c>
      <c r="O46" s="778"/>
      <c r="P46" s="2"/>
      <c r="Q46" s="2"/>
      <c r="R46" s="2"/>
      <c r="S46" s="2"/>
      <c r="T46" s="2"/>
      <c r="U46" s="2"/>
      <c r="V46" s="2"/>
      <c r="W46" s="2"/>
      <c r="X46" s="2"/>
      <c r="Y46" s="2"/>
      <c r="Z46" s="2"/>
      <c r="AA46" s="2"/>
      <c r="AB46" s="2"/>
      <c r="AC46" s="2"/>
    </row>
    <row r="47" spans="1:29" ht="48" customHeight="1">
      <c r="A47" s="961" t="s">
        <v>93</v>
      </c>
      <c r="B47" s="777"/>
      <c r="C47" s="797"/>
      <c r="D47" s="1297"/>
      <c r="E47" s="777"/>
      <c r="F47" s="777"/>
      <c r="G47" s="777"/>
      <c r="H47" s="797"/>
      <c r="I47" s="832"/>
      <c r="J47" s="777"/>
      <c r="K47" s="777"/>
      <c r="L47" s="797"/>
      <c r="M47" s="482"/>
      <c r="N47" s="1296"/>
      <c r="O47" s="778"/>
      <c r="P47" s="2"/>
      <c r="Q47" s="2"/>
      <c r="R47" s="2"/>
      <c r="S47" s="2"/>
      <c r="T47" s="2"/>
      <c r="U47" s="2"/>
      <c r="V47" s="2"/>
      <c r="W47" s="2"/>
      <c r="X47" s="2"/>
      <c r="Y47" s="2"/>
      <c r="Z47" s="2"/>
      <c r="AA47" s="2"/>
      <c r="AB47" s="2"/>
      <c r="AC47" s="2"/>
    </row>
    <row r="48" spans="1:29" ht="78" customHeight="1">
      <c r="A48" s="961" t="s">
        <v>672</v>
      </c>
      <c r="B48" s="777"/>
      <c r="C48" s="797"/>
      <c r="D48" s="1297"/>
      <c r="E48" s="777"/>
      <c r="F48" s="777"/>
      <c r="G48" s="777"/>
      <c r="H48" s="797"/>
      <c r="I48" s="832"/>
      <c r="J48" s="777"/>
      <c r="K48" s="777"/>
      <c r="L48" s="797"/>
      <c r="M48" s="483"/>
      <c r="N48" s="1296"/>
      <c r="O48" s="778"/>
      <c r="P48" s="2"/>
      <c r="Q48" s="2"/>
      <c r="R48" s="2"/>
      <c r="S48" s="2"/>
      <c r="T48" s="2"/>
      <c r="U48" s="2"/>
      <c r="V48" s="2"/>
      <c r="W48" s="2"/>
      <c r="X48" s="2"/>
      <c r="Y48" s="2"/>
      <c r="Z48" s="2"/>
      <c r="AA48" s="2"/>
      <c r="AB48" s="2"/>
      <c r="AC48" s="2"/>
    </row>
    <row r="49" spans="1:29" ht="49.5" customHeight="1">
      <c r="A49" s="961" t="s">
        <v>98</v>
      </c>
      <c r="B49" s="777"/>
      <c r="C49" s="797"/>
      <c r="D49" s="832"/>
      <c r="E49" s="777"/>
      <c r="F49" s="777"/>
      <c r="G49" s="777"/>
      <c r="H49" s="797"/>
      <c r="I49" s="832"/>
      <c r="J49" s="777"/>
      <c r="K49" s="777"/>
      <c r="L49" s="797"/>
      <c r="M49" s="482"/>
      <c r="N49" s="1296"/>
      <c r="O49" s="778"/>
      <c r="P49" s="2"/>
      <c r="Q49" s="2"/>
      <c r="R49" s="2"/>
      <c r="S49" s="2"/>
      <c r="T49" s="2"/>
      <c r="U49" s="2"/>
      <c r="V49" s="2"/>
      <c r="W49" s="2"/>
      <c r="X49" s="2"/>
      <c r="Y49" s="2"/>
      <c r="Z49" s="2"/>
      <c r="AA49" s="2"/>
      <c r="AB49" s="2"/>
      <c r="AC49" s="2"/>
    </row>
    <row r="50" spans="1:29" ht="36" customHeight="1">
      <c r="A50" s="961" t="s">
        <v>100</v>
      </c>
      <c r="B50" s="777"/>
      <c r="C50" s="797"/>
      <c r="D50" s="1297"/>
      <c r="E50" s="777"/>
      <c r="F50" s="777"/>
      <c r="G50" s="777"/>
      <c r="H50" s="797"/>
      <c r="I50" s="832"/>
      <c r="J50" s="777"/>
      <c r="K50" s="777"/>
      <c r="L50" s="797"/>
      <c r="M50" s="482"/>
      <c r="N50" s="1296"/>
      <c r="O50" s="778"/>
      <c r="P50" s="2"/>
      <c r="Q50" s="2"/>
      <c r="R50" s="2"/>
      <c r="S50" s="2"/>
      <c r="T50" s="2"/>
      <c r="U50" s="2"/>
      <c r="V50" s="2"/>
      <c r="W50" s="2"/>
      <c r="X50" s="2"/>
      <c r="Y50" s="2"/>
      <c r="Z50" s="2"/>
      <c r="AA50" s="2"/>
      <c r="AB50" s="2"/>
      <c r="AC50" s="2"/>
    </row>
    <row r="51" spans="1:29" ht="15.75" customHeight="1">
      <c r="A51" s="484" t="s">
        <v>103</v>
      </c>
      <c r="B51" s="485"/>
      <c r="C51" s="486"/>
      <c r="D51" s="1305"/>
      <c r="E51" s="809"/>
      <c r="F51" s="809"/>
      <c r="G51" s="809"/>
      <c r="H51" s="810"/>
      <c r="I51" s="1305"/>
      <c r="J51" s="809"/>
      <c r="K51" s="809"/>
      <c r="L51" s="810"/>
      <c r="M51" s="1306"/>
      <c r="N51" s="1307"/>
      <c r="O51" s="820"/>
      <c r="P51" s="2"/>
      <c r="Q51" s="2"/>
      <c r="R51" s="2"/>
      <c r="S51" s="2"/>
      <c r="T51" s="2"/>
      <c r="U51" s="2"/>
      <c r="V51" s="2"/>
      <c r="W51" s="2"/>
      <c r="X51" s="2"/>
      <c r="Y51" s="2"/>
      <c r="Z51" s="2"/>
      <c r="AA51" s="2"/>
      <c r="AB51" s="2"/>
      <c r="AC51" s="2"/>
    </row>
    <row r="52" spans="1:29" ht="26.25" customHeight="1">
      <c r="A52" s="488"/>
      <c r="B52" s="489"/>
      <c r="C52" s="490"/>
      <c r="D52" s="821"/>
      <c r="E52" s="770"/>
      <c r="F52" s="770"/>
      <c r="G52" s="770"/>
      <c r="H52" s="814"/>
      <c r="I52" s="821"/>
      <c r="J52" s="770"/>
      <c r="K52" s="770"/>
      <c r="L52" s="814"/>
      <c r="M52" s="839"/>
      <c r="N52" s="821"/>
      <c r="O52" s="771"/>
      <c r="P52" s="2"/>
      <c r="Q52" s="2"/>
      <c r="R52" s="2"/>
      <c r="S52" s="2"/>
      <c r="T52" s="2"/>
      <c r="U52" s="2"/>
      <c r="V52" s="2"/>
      <c r="W52" s="2"/>
      <c r="X52" s="2"/>
      <c r="Y52" s="2"/>
      <c r="Z52" s="2"/>
      <c r="AA52" s="2"/>
      <c r="AB52" s="2"/>
      <c r="AC52" s="2"/>
    </row>
    <row r="53" spans="1:29" ht="15.75" customHeight="1">
      <c r="A53" s="488"/>
      <c r="B53" s="489"/>
      <c r="C53" s="490"/>
      <c r="D53" s="821"/>
      <c r="E53" s="770"/>
      <c r="F53" s="770"/>
      <c r="G53" s="770"/>
      <c r="H53" s="814"/>
      <c r="I53" s="821"/>
      <c r="J53" s="770"/>
      <c r="K53" s="770"/>
      <c r="L53" s="814"/>
      <c r="M53" s="839"/>
      <c r="N53" s="821"/>
      <c r="O53" s="771"/>
      <c r="P53" s="2"/>
      <c r="Q53" s="2"/>
      <c r="R53" s="2"/>
      <c r="S53" s="2"/>
      <c r="T53" s="2"/>
      <c r="U53" s="2"/>
      <c r="V53" s="2"/>
      <c r="W53" s="2"/>
      <c r="X53" s="2"/>
      <c r="Y53" s="2"/>
      <c r="Z53" s="2"/>
      <c r="AA53" s="2"/>
      <c r="AB53" s="2"/>
      <c r="AC53" s="2"/>
    </row>
    <row r="54" spans="1:29" ht="67.5" customHeight="1">
      <c r="A54" s="491"/>
      <c r="B54" s="492"/>
      <c r="C54" s="493"/>
      <c r="D54" s="836"/>
      <c r="E54" s="774"/>
      <c r="F54" s="774"/>
      <c r="G54" s="774"/>
      <c r="H54" s="811"/>
      <c r="I54" s="836"/>
      <c r="J54" s="774"/>
      <c r="K54" s="774"/>
      <c r="L54" s="811"/>
      <c r="M54" s="800"/>
      <c r="N54" s="836"/>
      <c r="O54" s="775"/>
      <c r="P54" s="2"/>
      <c r="Q54" s="2"/>
      <c r="R54" s="2"/>
      <c r="S54" s="2"/>
      <c r="T54" s="2"/>
      <c r="U54" s="2"/>
      <c r="V54" s="2"/>
      <c r="W54" s="2"/>
      <c r="X54" s="2"/>
      <c r="Y54" s="2"/>
      <c r="Z54" s="2"/>
      <c r="AA54" s="2"/>
      <c r="AB54" s="2"/>
      <c r="AC54" s="2"/>
    </row>
    <row r="55" spans="1:29" ht="48.75" customHeight="1">
      <c r="A55" s="840" t="s">
        <v>104</v>
      </c>
      <c r="B55" s="777"/>
      <c r="C55" s="797"/>
      <c r="D55" s="1303" t="s">
        <v>673</v>
      </c>
      <c r="E55" s="766"/>
      <c r="F55" s="766"/>
      <c r="G55" s="766"/>
      <c r="H55" s="789"/>
      <c r="I55" s="867"/>
      <c r="J55" s="766"/>
      <c r="K55" s="766"/>
      <c r="L55" s="789"/>
      <c r="M55" s="61" t="s">
        <v>673</v>
      </c>
      <c r="N55" s="1304" t="s">
        <v>673</v>
      </c>
      <c r="O55" s="778"/>
      <c r="P55" s="2"/>
      <c r="Q55" s="2"/>
      <c r="R55" s="2"/>
      <c r="S55" s="2"/>
      <c r="T55" s="2"/>
      <c r="U55" s="2"/>
      <c r="V55" s="2"/>
      <c r="W55" s="2"/>
      <c r="X55" s="2"/>
      <c r="Y55" s="2"/>
      <c r="Z55" s="2"/>
      <c r="AA55" s="2"/>
      <c r="AB55" s="2"/>
      <c r="AC55" s="2"/>
    </row>
    <row r="56" spans="1:29"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M51:M54"/>
    <mergeCell ref="N51:O54"/>
    <mergeCell ref="A48:C48"/>
    <mergeCell ref="A49:C49"/>
    <mergeCell ref="A50:C50"/>
    <mergeCell ref="A55:C55"/>
    <mergeCell ref="N42:O42"/>
    <mergeCell ref="N43:O43"/>
    <mergeCell ref="D42:L42"/>
    <mergeCell ref="D43:L43"/>
    <mergeCell ref="D55:H55"/>
    <mergeCell ref="I55:L55"/>
    <mergeCell ref="N55:O55"/>
    <mergeCell ref="D50:H50"/>
    <mergeCell ref="I50:L50"/>
    <mergeCell ref="N50:O50"/>
    <mergeCell ref="D51:H54"/>
    <mergeCell ref="I51:L54"/>
    <mergeCell ref="A26:C26"/>
    <mergeCell ref="D26:O26"/>
    <mergeCell ref="A27:C27"/>
    <mergeCell ref="D27:L27"/>
    <mergeCell ref="N27:O27"/>
    <mergeCell ref="D49:H49"/>
    <mergeCell ref="I49:L49"/>
    <mergeCell ref="N49:O49"/>
    <mergeCell ref="D29:H29"/>
    <mergeCell ref="I29:M29"/>
    <mergeCell ref="N29:O29"/>
    <mergeCell ref="A31:O31"/>
    <mergeCell ref="A32:H32"/>
    <mergeCell ref="I32:O33"/>
    <mergeCell ref="I34:O38"/>
    <mergeCell ref="A39:O39"/>
    <mergeCell ref="A40:O40"/>
    <mergeCell ref="A42:C42"/>
    <mergeCell ref="A43:C43"/>
    <mergeCell ref="A46:C46"/>
    <mergeCell ref="A47:C47"/>
    <mergeCell ref="I47:L47"/>
    <mergeCell ref="N47:O47"/>
    <mergeCell ref="D47:H47"/>
    <mergeCell ref="D48:H48"/>
    <mergeCell ref="I48:L48"/>
    <mergeCell ref="N48:O48"/>
    <mergeCell ref="I28:M28"/>
    <mergeCell ref="N28:O28"/>
    <mergeCell ref="A44:O44"/>
    <mergeCell ref="A45:O45"/>
    <mergeCell ref="D46:H46"/>
    <mergeCell ref="I46:L46"/>
    <mergeCell ref="N46:O46"/>
    <mergeCell ref="A28:C29"/>
    <mergeCell ref="D28:H28"/>
    <mergeCell ref="A41:C41"/>
    <mergeCell ref="D41:E41"/>
    <mergeCell ref="F41:H41"/>
    <mergeCell ref="I41:L41"/>
    <mergeCell ref="N41:O41"/>
    <mergeCell ref="T10:AA10"/>
    <mergeCell ref="A11:C11"/>
    <mergeCell ref="D11:O11"/>
    <mergeCell ref="T11:T12"/>
    <mergeCell ref="V11:Z11"/>
    <mergeCell ref="A12:C12"/>
    <mergeCell ref="D12:O12"/>
    <mergeCell ref="A1:O3"/>
    <mergeCell ref="A4:O4"/>
    <mergeCell ref="A5:O5"/>
    <mergeCell ref="A6:O6"/>
    <mergeCell ref="A7:C7"/>
    <mergeCell ref="D7:O7"/>
    <mergeCell ref="A23:O23"/>
    <mergeCell ref="A24:O24"/>
    <mergeCell ref="A25:O25"/>
    <mergeCell ref="D8:L8"/>
    <mergeCell ref="N8:O8"/>
    <mergeCell ref="A8:C8"/>
    <mergeCell ref="A9:O9"/>
    <mergeCell ref="A10:O10"/>
    <mergeCell ref="N13:O13"/>
    <mergeCell ref="N14:O14"/>
    <mergeCell ref="D14:H14"/>
    <mergeCell ref="D15:O15"/>
    <mergeCell ref="A13:C13"/>
    <mergeCell ref="D13:L13"/>
    <mergeCell ref="A14:C14"/>
    <mergeCell ref="I14:L14"/>
    <mergeCell ref="N16:O16"/>
    <mergeCell ref="D17:O17"/>
    <mergeCell ref="D16:H16"/>
    <mergeCell ref="I16:L16"/>
    <mergeCell ref="A17:C22"/>
    <mergeCell ref="I18:O22"/>
    <mergeCell ref="A15:C16"/>
  </mergeCells>
  <dataValidations count="5">
    <dataValidation type="list" allowBlank="1" showInputMessage="1" showErrorMessage="1" prompt=" - " sqref="D8" xr:uid="{00000000-0002-0000-2100-000000000000}">
      <formula1>$A$133:$A$135</formula1>
    </dataValidation>
    <dataValidation type="list" allowBlank="1" showInputMessage="1" showErrorMessage="1" prompt=" - " sqref="N8" xr:uid="{00000000-0002-0000-2100-000001000000}">
      <formula1>$B$115:$B$127</formula1>
    </dataValidation>
    <dataValidation type="list" allowBlank="1" showInputMessage="1" showErrorMessage="1" prompt=" - " sqref="D13" xr:uid="{00000000-0002-0000-2100-000002000000}">
      <formula1>$A$119:$A$126</formula1>
    </dataValidation>
    <dataValidation type="list" allowBlank="1" showInputMessage="1" showErrorMessage="1" prompt=" - " sqref="D7" xr:uid="{00000000-0002-0000-2100-000003000000}">
      <formula1>$A$143:$A$147</formula1>
    </dataValidation>
    <dataValidation type="list" allowBlank="1" showInputMessage="1" showErrorMessage="1" prompt=" - " sqref="D12" xr:uid="{00000000-0002-0000-2100-000004000000}">
      <formula1>$A$108:$A$113</formula1>
    </dataValidation>
  </dataValidations>
  <pageMargins left="0.7" right="0.7" top="0.75" bottom="0.75" header="0" footer="0"/>
  <pageSetup orientation="landscape"/>
  <headerFooter>
    <oddFooter>&amp;LV5-20-05-2022</oddFooter>
  </headerFooter>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666699"/>
  </sheetPr>
  <dimension ref="A1:AC1000"/>
  <sheetViews>
    <sheetView workbookViewId="0"/>
  </sheetViews>
  <sheetFormatPr baseColWidth="10" defaultColWidth="12.5703125" defaultRowHeight="15" customHeight="1"/>
  <cols>
    <col min="1" max="1" width="14.140625" customWidth="1"/>
    <col min="3" max="3" width="21.42578125" customWidth="1"/>
    <col min="4" max="4" width="20.7109375" customWidth="1"/>
    <col min="5" max="5" width="20.5703125" customWidth="1"/>
    <col min="6" max="6" width="20.140625" customWidth="1"/>
    <col min="7" max="7" width="22.85546875" customWidth="1"/>
    <col min="8" max="8" width="16.140625" customWidth="1"/>
    <col min="9" max="9" width="8" customWidth="1"/>
    <col min="10" max="10" width="8.7109375" customWidth="1"/>
    <col min="11" max="11" width="9" customWidth="1"/>
    <col min="12" max="12" width="9.5703125" customWidth="1"/>
    <col min="13" max="13" width="23.42578125" customWidth="1"/>
    <col min="14" max="14" width="18.5703125" customWidth="1"/>
    <col min="15" max="15" width="29.85546875" customWidth="1"/>
    <col min="16" max="16" width="11.42578125" customWidth="1"/>
    <col min="17" max="19" width="10.7109375" hidden="1" customWidth="1"/>
    <col min="20" max="20" width="21.28515625" customWidth="1"/>
    <col min="21" max="21" width="14.5703125" customWidth="1"/>
    <col min="22" max="23" width="11.42578125" customWidth="1"/>
    <col min="24" max="24" width="13" customWidth="1"/>
    <col min="25" max="25" width="11.42578125" customWidth="1"/>
    <col min="26" max="26" width="13" customWidth="1"/>
    <col min="27" max="27" width="15.42578125" customWidth="1"/>
    <col min="28" max="29" width="11.42578125" customWidth="1"/>
  </cols>
  <sheetData>
    <row r="1" spans="1:29" ht="23.25" customHeight="1">
      <c r="A1" s="769"/>
      <c r="B1" s="770"/>
      <c r="C1" s="770"/>
      <c r="D1" s="770"/>
      <c r="E1" s="770"/>
      <c r="F1" s="770"/>
      <c r="G1" s="770"/>
      <c r="H1" s="770"/>
      <c r="I1" s="770"/>
      <c r="J1" s="770"/>
      <c r="K1" s="770"/>
      <c r="L1" s="770"/>
      <c r="M1" s="770"/>
      <c r="N1" s="770"/>
      <c r="O1" s="771"/>
      <c r="P1" s="2"/>
      <c r="Q1" s="2"/>
      <c r="R1" s="2"/>
      <c r="S1" s="2"/>
      <c r="T1" s="2"/>
      <c r="U1" s="2"/>
      <c r="V1" s="2"/>
      <c r="W1" s="2"/>
      <c r="X1" s="2"/>
      <c r="Y1" s="2"/>
      <c r="Z1" s="2"/>
      <c r="AA1" s="2"/>
      <c r="AB1" s="2"/>
      <c r="AC1" s="2"/>
    </row>
    <row r="2" spans="1:29" ht="23.25" customHeight="1">
      <c r="A2" s="772"/>
      <c r="B2" s="770"/>
      <c r="C2" s="770"/>
      <c r="D2" s="770"/>
      <c r="E2" s="770"/>
      <c r="F2" s="770"/>
      <c r="G2" s="770"/>
      <c r="H2" s="770"/>
      <c r="I2" s="770"/>
      <c r="J2" s="770"/>
      <c r="K2" s="770"/>
      <c r="L2" s="770"/>
      <c r="M2" s="770"/>
      <c r="N2" s="770"/>
      <c r="O2" s="771"/>
      <c r="P2" s="2"/>
      <c r="Q2" s="2"/>
      <c r="R2" s="2"/>
      <c r="S2" s="2"/>
      <c r="T2" s="2"/>
      <c r="U2" s="2"/>
      <c r="V2" s="2"/>
      <c r="W2" s="2"/>
      <c r="X2" s="2"/>
      <c r="Y2" s="2"/>
      <c r="Z2" s="2"/>
      <c r="AA2" s="2"/>
      <c r="AB2" s="2"/>
      <c r="AC2" s="2"/>
    </row>
    <row r="3" spans="1:29" ht="23.25" customHeight="1">
      <c r="A3" s="773"/>
      <c r="B3" s="774"/>
      <c r="C3" s="774"/>
      <c r="D3" s="774"/>
      <c r="E3" s="774"/>
      <c r="F3" s="774"/>
      <c r="G3" s="774"/>
      <c r="H3" s="774"/>
      <c r="I3" s="774"/>
      <c r="J3" s="774"/>
      <c r="K3" s="774"/>
      <c r="L3" s="774"/>
      <c r="M3" s="774"/>
      <c r="N3" s="774"/>
      <c r="O3" s="775"/>
      <c r="P3" s="2"/>
      <c r="Q3" s="2"/>
      <c r="R3" s="2"/>
      <c r="S3" s="2"/>
      <c r="T3" s="2"/>
      <c r="U3" s="2"/>
      <c r="V3" s="2"/>
      <c r="W3" s="2"/>
      <c r="X3" s="2"/>
      <c r="Y3" s="2"/>
      <c r="Z3" s="2"/>
      <c r="AA3" s="2"/>
      <c r="AB3" s="2"/>
      <c r="AC3" s="2"/>
    </row>
    <row r="4" spans="1:29" ht="9.75" customHeight="1">
      <c r="A4" s="776"/>
      <c r="B4" s="777"/>
      <c r="C4" s="777"/>
      <c r="D4" s="777"/>
      <c r="E4" s="777"/>
      <c r="F4" s="777"/>
      <c r="G4" s="777"/>
      <c r="H4" s="777"/>
      <c r="I4" s="777"/>
      <c r="J4" s="777"/>
      <c r="K4" s="777"/>
      <c r="L4" s="777"/>
      <c r="M4" s="777"/>
      <c r="N4" s="777"/>
      <c r="O4" s="778"/>
      <c r="P4" s="2"/>
      <c r="Q4" s="2"/>
      <c r="R4" s="2"/>
      <c r="S4" s="2"/>
      <c r="T4" s="2"/>
      <c r="U4" s="2"/>
      <c r="V4" s="2"/>
      <c r="W4" s="2"/>
      <c r="X4" s="2"/>
      <c r="Y4" s="2"/>
      <c r="Z4" s="2"/>
      <c r="AA4" s="2"/>
      <c r="AB4" s="2"/>
      <c r="AC4" s="2"/>
    </row>
    <row r="5" spans="1:29" ht="29.25" customHeight="1">
      <c r="A5" s="779" t="s">
        <v>0</v>
      </c>
      <c r="B5" s="766"/>
      <c r="C5" s="766"/>
      <c r="D5" s="766"/>
      <c r="E5" s="766"/>
      <c r="F5" s="766"/>
      <c r="G5" s="766"/>
      <c r="H5" s="766"/>
      <c r="I5" s="766"/>
      <c r="J5" s="766"/>
      <c r="K5" s="766"/>
      <c r="L5" s="766"/>
      <c r="M5" s="766"/>
      <c r="N5" s="766"/>
      <c r="O5" s="767"/>
      <c r="P5" s="2"/>
      <c r="Q5" s="2"/>
      <c r="R5" s="2"/>
      <c r="S5" s="2"/>
      <c r="T5" s="2"/>
      <c r="U5" s="2"/>
      <c r="V5" s="2"/>
      <c r="W5" s="2"/>
      <c r="X5" s="2"/>
      <c r="Y5" s="2"/>
      <c r="Z5" s="2"/>
      <c r="AA5" s="2"/>
      <c r="AB5" s="2"/>
      <c r="AC5" s="2"/>
    </row>
    <row r="6" spans="1:29" ht="24" customHeight="1">
      <c r="A6" s="780" t="s">
        <v>1</v>
      </c>
      <c r="B6" s="781"/>
      <c r="C6" s="781"/>
      <c r="D6" s="781"/>
      <c r="E6" s="781"/>
      <c r="F6" s="781"/>
      <c r="G6" s="781"/>
      <c r="H6" s="781"/>
      <c r="I6" s="781"/>
      <c r="J6" s="781"/>
      <c r="K6" s="781"/>
      <c r="L6" s="781"/>
      <c r="M6" s="781"/>
      <c r="N6" s="781"/>
      <c r="O6" s="782"/>
      <c r="P6" s="2"/>
      <c r="Q6" s="2"/>
      <c r="R6" s="2"/>
      <c r="S6" s="2"/>
      <c r="T6" s="2"/>
      <c r="U6" s="2"/>
      <c r="V6" s="2"/>
      <c r="W6" s="2"/>
      <c r="X6" s="2"/>
      <c r="Y6" s="2"/>
      <c r="Z6" s="2"/>
      <c r="AA6" s="2"/>
      <c r="AB6" s="2"/>
      <c r="AC6" s="2"/>
    </row>
    <row r="7" spans="1:29" ht="56.25" customHeight="1">
      <c r="A7" s="783" t="s">
        <v>2</v>
      </c>
      <c r="B7" s="784"/>
      <c r="C7" s="785"/>
      <c r="D7" s="786" t="s">
        <v>3</v>
      </c>
      <c r="E7" s="784"/>
      <c r="F7" s="784"/>
      <c r="G7" s="784"/>
      <c r="H7" s="784"/>
      <c r="I7" s="784"/>
      <c r="J7" s="784"/>
      <c r="K7" s="784"/>
      <c r="L7" s="784"/>
      <c r="M7" s="784"/>
      <c r="N7" s="784"/>
      <c r="O7" s="787"/>
      <c r="P7" s="2"/>
      <c r="Q7" s="2"/>
      <c r="R7" s="2"/>
      <c r="S7" s="2"/>
      <c r="T7" s="2"/>
      <c r="U7" s="2"/>
      <c r="V7" s="2"/>
      <c r="W7" s="2"/>
      <c r="X7" s="2"/>
      <c r="Y7" s="2"/>
      <c r="Z7" s="2"/>
      <c r="AA7" s="2"/>
      <c r="AB7" s="2"/>
      <c r="AC7" s="2"/>
    </row>
    <row r="8" spans="1:29" ht="34.5" customHeight="1">
      <c r="A8" s="788" t="s">
        <v>4</v>
      </c>
      <c r="B8" s="766"/>
      <c r="C8" s="789"/>
      <c r="D8" s="768" t="s">
        <v>105</v>
      </c>
      <c r="E8" s="766"/>
      <c r="F8" s="766"/>
      <c r="G8" s="766"/>
      <c r="H8" s="766"/>
      <c r="I8" s="766"/>
      <c r="J8" s="766"/>
      <c r="K8" s="766"/>
      <c r="L8" s="767"/>
      <c r="M8" s="3" t="s">
        <v>6</v>
      </c>
      <c r="N8" s="768" t="s">
        <v>210</v>
      </c>
      <c r="O8" s="767"/>
      <c r="P8" s="2"/>
      <c r="Q8" s="2"/>
      <c r="R8" s="2"/>
      <c r="S8" s="2"/>
      <c r="T8" s="2"/>
      <c r="U8" s="2"/>
      <c r="V8" s="2"/>
      <c r="W8" s="2"/>
      <c r="X8" s="2"/>
      <c r="Y8" s="2"/>
      <c r="Z8" s="2"/>
      <c r="AA8" s="2"/>
      <c r="AB8" s="2"/>
      <c r="AC8" s="2"/>
    </row>
    <row r="9" spans="1:29" ht="16.5" customHeight="1">
      <c r="A9" s="790"/>
      <c r="B9" s="791"/>
      <c r="C9" s="791"/>
      <c r="D9" s="791"/>
      <c r="E9" s="791"/>
      <c r="F9" s="791"/>
      <c r="G9" s="791"/>
      <c r="H9" s="791"/>
      <c r="I9" s="791"/>
      <c r="J9" s="791"/>
      <c r="K9" s="791"/>
      <c r="L9" s="791"/>
      <c r="M9" s="791"/>
      <c r="N9" s="791"/>
      <c r="O9" s="792"/>
      <c r="P9" s="2"/>
      <c r="Q9" s="2"/>
      <c r="R9" s="2"/>
      <c r="S9" s="2"/>
      <c r="T9" s="2"/>
      <c r="U9" s="2"/>
      <c r="V9" s="2"/>
      <c r="W9" s="2"/>
      <c r="X9" s="2"/>
      <c r="Y9" s="2"/>
      <c r="Z9" s="2"/>
      <c r="AA9" s="2"/>
      <c r="AB9" s="2"/>
      <c r="AC9" s="2"/>
    </row>
    <row r="10" spans="1:29" ht="25.5" customHeight="1">
      <c r="A10" s="793" t="s">
        <v>8</v>
      </c>
      <c r="B10" s="794"/>
      <c r="C10" s="794"/>
      <c r="D10" s="794"/>
      <c r="E10" s="794"/>
      <c r="F10" s="794"/>
      <c r="G10" s="794"/>
      <c r="H10" s="794"/>
      <c r="I10" s="794"/>
      <c r="J10" s="794"/>
      <c r="K10" s="794"/>
      <c r="L10" s="794"/>
      <c r="M10" s="794"/>
      <c r="N10" s="794"/>
      <c r="O10" s="795"/>
      <c r="P10" s="2"/>
      <c r="Q10" s="2"/>
      <c r="R10" s="2"/>
      <c r="S10" s="2"/>
      <c r="T10" s="796" t="s">
        <v>9</v>
      </c>
      <c r="U10" s="777"/>
      <c r="V10" s="777"/>
      <c r="W10" s="777"/>
      <c r="X10" s="777"/>
      <c r="Y10" s="777"/>
      <c r="Z10" s="777"/>
      <c r="AA10" s="797"/>
      <c r="AB10" s="2"/>
      <c r="AC10" s="2"/>
    </row>
    <row r="11" spans="1:29" ht="27" customHeight="1">
      <c r="A11" s="783" t="s">
        <v>10</v>
      </c>
      <c r="B11" s="784"/>
      <c r="C11" s="785"/>
      <c r="D11" s="969" t="s">
        <v>652</v>
      </c>
      <c r="E11" s="784"/>
      <c r="F11" s="784"/>
      <c r="G11" s="784"/>
      <c r="H11" s="784"/>
      <c r="I11" s="784"/>
      <c r="J11" s="784"/>
      <c r="K11" s="784"/>
      <c r="L11" s="784"/>
      <c r="M11" s="784"/>
      <c r="N11" s="784"/>
      <c r="O11" s="787"/>
      <c r="P11" s="4"/>
      <c r="Q11" s="4"/>
      <c r="R11" s="4"/>
      <c r="S11" s="2"/>
      <c r="T11" s="799" t="s">
        <v>12</v>
      </c>
      <c r="U11" s="5" t="s">
        <v>13</v>
      </c>
      <c r="V11" s="801" t="s">
        <v>14</v>
      </c>
      <c r="W11" s="777"/>
      <c r="X11" s="777"/>
      <c r="Y11" s="777"/>
      <c r="Z11" s="802"/>
      <c r="AA11" s="6" t="s">
        <v>15</v>
      </c>
      <c r="AB11" s="4"/>
      <c r="AC11" s="4"/>
    </row>
    <row r="12" spans="1:29" ht="36.75" customHeight="1">
      <c r="A12" s="803" t="s">
        <v>16</v>
      </c>
      <c r="B12" s="777"/>
      <c r="C12" s="797"/>
      <c r="D12" s="1288" t="s">
        <v>194</v>
      </c>
      <c r="E12" s="777"/>
      <c r="F12" s="777"/>
      <c r="G12" s="777"/>
      <c r="H12" s="777"/>
      <c r="I12" s="777"/>
      <c r="J12" s="777"/>
      <c r="K12" s="777"/>
      <c r="L12" s="777"/>
      <c r="M12" s="777"/>
      <c r="N12" s="777"/>
      <c r="O12" s="778"/>
      <c r="P12" s="469" t="s">
        <v>635</v>
      </c>
      <c r="Q12" s="4"/>
      <c r="R12" s="4"/>
      <c r="S12" s="2"/>
      <c r="T12" s="800"/>
      <c r="U12" s="7" t="s">
        <v>18</v>
      </c>
      <c r="V12" s="8" t="s">
        <v>19</v>
      </c>
      <c r="W12" s="8" t="s">
        <v>20</v>
      </c>
      <c r="X12" s="8" t="s">
        <v>21</v>
      </c>
      <c r="Y12" s="8" t="s">
        <v>22</v>
      </c>
      <c r="Z12" s="9" t="s">
        <v>23</v>
      </c>
      <c r="AA12" s="10"/>
      <c r="AB12" s="4"/>
      <c r="AC12" s="4"/>
    </row>
    <row r="13" spans="1:29" ht="38.25" customHeight="1">
      <c r="A13" s="803" t="s">
        <v>24</v>
      </c>
      <c r="B13" s="777"/>
      <c r="C13" s="797"/>
      <c r="D13" s="805" t="s">
        <v>650</v>
      </c>
      <c r="E13" s="777"/>
      <c r="F13" s="777"/>
      <c r="G13" s="777"/>
      <c r="H13" s="777"/>
      <c r="I13" s="777"/>
      <c r="J13" s="777"/>
      <c r="K13" s="777"/>
      <c r="L13" s="797"/>
      <c r="M13" s="36" t="s">
        <v>25</v>
      </c>
      <c r="N13" s="806" t="s">
        <v>653</v>
      </c>
      <c r="O13" s="778"/>
      <c r="P13" s="4"/>
      <c r="Q13" s="4"/>
      <c r="R13" s="4"/>
      <c r="S13" s="4"/>
      <c r="T13" s="12" t="s">
        <v>27</v>
      </c>
      <c r="U13" s="13"/>
      <c r="V13" s="14" t="s">
        <v>28</v>
      </c>
      <c r="W13" s="15"/>
      <c r="X13" s="16"/>
      <c r="Y13" s="16"/>
      <c r="Z13" s="16"/>
      <c r="AA13" s="12" t="s">
        <v>29</v>
      </c>
      <c r="AB13" s="4"/>
      <c r="AC13" s="4"/>
    </row>
    <row r="14" spans="1:29" ht="34.5" customHeight="1">
      <c r="A14" s="803" t="s">
        <v>30</v>
      </c>
      <c r="B14" s="777"/>
      <c r="C14" s="797"/>
      <c r="D14" s="812" t="s">
        <v>108</v>
      </c>
      <c r="E14" s="777"/>
      <c r="F14" s="777"/>
      <c r="G14" s="777"/>
      <c r="H14" s="797"/>
      <c r="I14" s="874" t="s">
        <v>109</v>
      </c>
      <c r="J14" s="777"/>
      <c r="K14" s="777"/>
      <c r="L14" s="797"/>
      <c r="M14" s="202" t="s">
        <v>110</v>
      </c>
      <c r="N14" s="873" t="s">
        <v>111</v>
      </c>
      <c r="O14" s="778"/>
      <c r="P14" s="4"/>
      <c r="Q14" s="4"/>
      <c r="R14" s="4"/>
      <c r="S14" s="4"/>
      <c r="T14" s="17" t="s">
        <v>32</v>
      </c>
      <c r="U14" s="16"/>
      <c r="V14" s="18"/>
      <c r="W14" s="19" t="s">
        <v>28</v>
      </c>
      <c r="X14" s="16"/>
      <c r="Y14" s="16"/>
      <c r="Z14" s="16"/>
      <c r="AA14" s="17" t="s">
        <v>29</v>
      </c>
      <c r="AB14" s="4"/>
      <c r="AC14" s="4"/>
    </row>
    <row r="15" spans="1:29" ht="24.75" customHeight="1">
      <c r="A15" s="808" t="s">
        <v>33</v>
      </c>
      <c r="B15" s="809"/>
      <c r="C15" s="810"/>
      <c r="D15" s="875" t="s">
        <v>112</v>
      </c>
      <c r="E15" s="777"/>
      <c r="F15" s="777"/>
      <c r="G15" s="777"/>
      <c r="H15" s="777"/>
      <c r="I15" s="777"/>
      <c r="J15" s="777"/>
      <c r="K15" s="777"/>
      <c r="L15" s="777"/>
      <c r="M15" s="777"/>
      <c r="N15" s="777"/>
      <c r="O15" s="778"/>
      <c r="P15" s="4"/>
      <c r="Q15" s="4"/>
      <c r="R15" s="4"/>
      <c r="S15" s="4"/>
      <c r="T15" s="17" t="s">
        <v>34</v>
      </c>
      <c r="U15" s="16"/>
      <c r="V15" s="16"/>
      <c r="W15" s="19" t="s">
        <v>28</v>
      </c>
      <c r="X15" s="19" t="s">
        <v>28</v>
      </c>
      <c r="Y15" s="16"/>
      <c r="Z15" s="16"/>
      <c r="AA15" s="17" t="s">
        <v>34</v>
      </c>
      <c r="AB15" s="4"/>
      <c r="AC15" s="4"/>
    </row>
    <row r="16" spans="1:29" ht="36.75" customHeight="1">
      <c r="A16" s="773"/>
      <c r="B16" s="774"/>
      <c r="C16" s="811"/>
      <c r="D16" s="968" t="s">
        <v>35</v>
      </c>
      <c r="E16" s="777"/>
      <c r="F16" s="777"/>
      <c r="G16" s="777"/>
      <c r="H16" s="797"/>
      <c r="I16" s="871" t="s">
        <v>36</v>
      </c>
      <c r="J16" s="777"/>
      <c r="K16" s="777"/>
      <c r="L16" s="797"/>
      <c r="M16" s="64" t="s">
        <v>37</v>
      </c>
      <c r="N16" s="967" t="s">
        <v>38</v>
      </c>
      <c r="O16" s="778"/>
      <c r="P16" s="4"/>
      <c r="Q16" s="4"/>
      <c r="R16" s="4"/>
      <c r="S16" s="4"/>
      <c r="T16" s="17" t="s">
        <v>39</v>
      </c>
      <c r="U16" s="16"/>
      <c r="V16" s="16"/>
      <c r="W16" s="16"/>
      <c r="X16" s="19" t="s">
        <v>28</v>
      </c>
      <c r="Y16" s="19" t="s">
        <v>28</v>
      </c>
      <c r="Z16" s="19" t="s">
        <v>28</v>
      </c>
      <c r="AA16" s="17" t="s">
        <v>39</v>
      </c>
      <c r="AB16" s="4"/>
      <c r="AC16" s="4"/>
    </row>
    <row r="17" spans="1:29" ht="39.75" customHeight="1">
      <c r="A17" s="808" t="s">
        <v>40</v>
      </c>
      <c r="B17" s="809"/>
      <c r="C17" s="810"/>
      <c r="D17" s="869" t="s">
        <v>674</v>
      </c>
      <c r="E17" s="777"/>
      <c r="F17" s="777"/>
      <c r="G17" s="777"/>
      <c r="H17" s="777"/>
      <c r="I17" s="777"/>
      <c r="J17" s="777"/>
      <c r="K17" s="777"/>
      <c r="L17" s="777"/>
      <c r="M17" s="777"/>
      <c r="N17" s="777"/>
      <c r="O17" s="778"/>
      <c r="P17" s="4"/>
      <c r="Q17" s="4"/>
      <c r="R17" s="4"/>
      <c r="S17" s="4"/>
      <c r="T17" s="23" t="s">
        <v>42</v>
      </c>
      <c r="U17" s="24"/>
      <c r="V17" s="24"/>
      <c r="W17" s="24"/>
      <c r="X17" s="24"/>
      <c r="Y17" s="25" t="s">
        <v>28</v>
      </c>
      <c r="Z17" s="26" t="s">
        <v>28</v>
      </c>
      <c r="AA17" s="23" t="s">
        <v>42</v>
      </c>
      <c r="AB17" s="4"/>
      <c r="AC17" s="4"/>
    </row>
    <row r="18" spans="1:29" ht="20.25" customHeight="1">
      <c r="A18" s="772"/>
      <c r="B18" s="770"/>
      <c r="C18" s="814"/>
      <c r="D18" s="27" t="s">
        <v>114</v>
      </c>
      <c r="E18" s="28">
        <v>2018</v>
      </c>
      <c r="F18" s="28">
        <v>2019</v>
      </c>
      <c r="G18" s="28">
        <v>2020</v>
      </c>
      <c r="H18" s="28">
        <v>2021</v>
      </c>
      <c r="I18" s="1293" t="s">
        <v>655</v>
      </c>
      <c r="J18" s="809"/>
      <c r="K18" s="809"/>
      <c r="L18" s="809"/>
      <c r="M18" s="809"/>
      <c r="N18" s="809"/>
      <c r="O18" s="820"/>
      <c r="P18" s="4"/>
      <c r="Q18" s="4"/>
      <c r="R18" s="4"/>
      <c r="S18" s="2"/>
      <c r="T18" s="2"/>
      <c r="U18" s="2"/>
      <c r="V18" s="2"/>
      <c r="W18" s="2"/>
      <c r="X18" s="2"/>
      <c r="Y18" s="2"/>
      <c r="Z18" s="2"/>
      <c r="AA18" s="2"/>
      <c r="AB18" s="4"/>
      <c r="AC18" s="4"/>
    </row>
    <row r="19" spans="1:29" ht="20.25" customHeight="1">
      <c r="A19" s="772"/>
      <c r="B19" s="770"/>
      <c r="C19" s="814"/>
      <c r="D19" s="65" t="s">
        <v>45</v>
      </c>
      <c r="E19" s="364" t="s">
        <v>29</v>
      </c>
      <c r="F19" s="364" t="s">
        <v>29</v>
      </c>
      <c r="G19" s="364" t="s">
        <v>29</v>
      </c>
      <c r="H19" s="364" t="s">
        <v>29</v>
      </c>
      <c r="I19" s="770"/>
      <c r="J19" s="770"/>
      <c r="K19" s="770"/>
      <c r="L19" s="770"/>
      <c r="M19" s="770"/>
      <c r="N19" s="770"/>
      <c r="O19" s="771"/>
      <c r="P19" s="2"/>
      <c r="Q19" s="2"/>
      <c r="R19" s="2"/>
      <c r="S19" s="2"/>
      <c r="T19" s="2"/>
      <c r="U19" s="2"/>
      <c r="V19" s="2"/>
      <c r="W19" s="2"/>
      <c r="X19" s="2"/>
      <c r="Y19" s="2"/>
      <c r="Z19" s="2"/>
      <c r="AA19" s="31"/>
      <c r="AB19" s="2"/>
      <c r="AC19" s="2"/>
    </row>
    <row r="20" spans="1:29" ht="18.75" customHeight="1">
      <c r="A20" s="772"/>
      <c r="B20" s="770"/>
      <c r="C20" s="814"/>
      <c r="D20" s="472"/>
      <c r="E20" s="473"/>
      <c r="F20" s="473"/>
      <c r="G20" s="473"/>
      <c r="H20" s="473"/>
      <c r="I20" s="770"/>
      <c r="J20" s="770"/>
      <c r="K20" s="770"/>
      <c r="L20" s="770"/>
      <c r="M20" s="770"/>
      <c r="N20" s="770"/>
      <c r="O20" s="771"/>
      <c r="P20" s="2"/>
      <c r="Q20" s="2"/>
      <c r="R20" s="2"/>
      <c r="S20" s="2"/>
      <c r="T20" s="2"/>
      <c r="U20" s="2"/>
      <c r="V20" s="2"/>
      <c r="W20" s="2"/>
      <c r="X20" s="2"/>
      <c r="Y20" s="2"/>
      <c r="Z20" s="2"/>
      <c r="AA20" s="2"/>
      <c r="AB20" s="2"/>
      <c r="AC20" s="2"/>
    </row>
    <row r="21" spans="1:29" ht="12.75" customHeight="1">
      <c r="A21" s="772"/>
      <c r="B21" s="770"/>
      <c r="C21" s="814"/>
      <c r="D21" s="474"/>
      <c r="E21" s="54"/>
      <c r="F21" s="54"/>
      <c r="G21" s="54"/>
      <c r="H21" s="54"/>
      <c r="I21" s="770"/>
      <c r="J21" s="770"/>
      <c r="K21" s="770"/>
      <c r="L21" s="770"/>
      <c r="M21" s="770"/>
      <c r="N21" s="770"/>
      <c r="O21" s="771"/>
      <c r="P21" s="2"/>
      <c r="Q21" s="2"/>
      <c r="R21" s="2"/>
      <c r="S21" s="2"/>
      <c r="T21" s="2"/>
      <c r="U21" s="2"/>
      <c r="V21" s="2"/>
      <c r="W21" s="2"/>
      <c r="X21" s="2"/>
      <c r="Y21" s="2"/>
      <c r="Z21" s="2"/>
      <c r="AA21" s="2"/>
      <c r="AB21" s="2"/>
      <c r="AC21" s="2"/>
    </row>
    <row r="22" spans="1:29" ht="13.5" customHeight="1">
      <c r="A22" s="815"/>
      <c r="B22" s="816"/>
      <c r="C22" s="817"/>
      <c r="D22" s="475"/>
      <c r="E22" s="476"/>
      <c r="F22" s="476"/>
      <c r="G22" s="476"/>
      <c r="H22" s="476"/>
      <c r="I22" s="816"/>
      <c r="J22" s="816"/>
      <c r="K22" s="816"/>
      <c r="L22" s="816"/>
      <c r="M22" s="816"/>
      <c r="N22" s="816"/>
      <c r="O22" s="823"/>
      <c r="P22" s="2"/>
      <c r="Q22" s="2"/>
      <c r="R22" s="2"/>
      <c r="S22" s="2"/>
      <c r="T22" s="2"/>
      <c r="U22" s="2"/>
      <c r="V22" s="2"/>
      <c r="W22" s="2"/>
      <c r="X22" s="2"/>
      <c r="Y22" s="2"/>
      <c r="Z22" s="2"/>
      <c r="AA22" s="2"/>
      <c r="AB22" s="2"/>
      <c r="AC22" s="2"/>
    </row>
    <row r="23" spans="1:29" ht="9" customHeight="1">
      <c r="A23" s="843"/>
      <c r="B23" s="794"/>
      <c r="C23" s="794"/>
      <c r="D23" s="794"/>
      <c r="E23" s="794"/>
      <c r="F23" s="794"/>
      <c r="G23" s="794"/>
      <c r="H23" s="794"/>
      <c r="I23" s="794"/>
      <c r="J23" s="794"/>
      <c r="K23" s="794"/>
      <c r="L23" s="794"/>
      <c r="M23" s="794"/>
      <c r="N23" s="794"/>
      <c r="O23" s="795"/>
      <c r="P23" s="2"/>
      <c r="Q23" s="2"/>
      <c r="R23" s="2"/>
      <c r="S23" s="2"/>
      <c r="T23" s="2"/>
      <c r="U23" s="2"/>
      <c r="V23" s="2"/>
      <c r="W23" s="2"/>
      <c r="X23" s="2"/>
      <c r="Y23" s="2"/>
      <c r="Z23" s="2"/>
      <c r="AA23" s="2"/>
      <c r="AB23" s="2"/>
      <c r="AC23" s="2"/>
    </row>
    <row r="24" spans="1:29" ht="36" customHeight="1">
      <c r="A24" s="793" t="s">
        <v>46</v>
      </c>
      <c r="B24" s="794"/>
      <c r="C24" s="794"/>
      <c r="D24" s="794"/>
      <c r="E24" s="794"/>
      <c r="F24" s="794"/>
      <c r="G24" s="794"/>
      <c r="H24" s="794"/>
      <c r="I24" s="794"/>
      <c r="J24" s="794"/>
      <c r="K24" s="794"/>
      <c r="L24" s="794"/>
      <c r="M24" s="794"/>
      <c r="N24" s="794"/>
      <c r="O24" s="795"/>
      <c r="P24" s="2"/>
      <c r="Q24" s="2"/>
      <c r="R24" s="2"/>
      <c r="S24" s="2"/>
      <c r="T24" s="2"/>
      <c r="U24" s="2"/>
      <c r="V24" s="2"/>
      <c r="W24" s="2"/>
      <c r="X24" s="2"/>
      <c r="Y24" s="2"/>
      <c r="Z24" s="2"/>
      <c r="AA24" s="2"/>
      <c r="AB24" s="2"/>
      <c r="AC24" s="2"/>
    </row>
    <row r="25" spans="1:29" ht="42.75" customHeight="1">
      <c r="A25" s="872" t="s">
        <v>656</v>
      </c>
      <c r="B25" s="784"/>
      <c r="C25" s="784"/>
      <c r="D25" s="784"/>
      <c r="E25" s="784"/>
      <c r="F25" s="784"/>
      <c r="G25" s="784"/>
      <c r="H25" s="784"/>
      <c r="I25" s="784"/>
      <c r="J25" s="784"/>
      <c r="K25" s="784"/>
      <c r="L25" s="784"/>
      <c r="M25" s="784"/>
      <c r="N25" s="784"/>
      <c r="O25" s="787"/>
      <c r="P25" s="2"/>
      <c r="Q25" s="2"/>
      <c r="R25" s="2"/>
      <c r="S25" s="2"/>
      <c r="T25" s="2"/>
      <c r="U25" s="2"/>
      <c r="V25" s="2"/>
      <c r="W25" s="2"/>
      <c r="X25" s="2"/>
      <c r="Y25" s="2"/>
      <c r="Z25" s="2"/>
      <c r="AA25" s="2"/>
      <c r="AB25" s="2"/>
      <c r="AC25" s="2"/>
    </row>
    <row r="26" spans="1:29" ht="147.75" customHeight="1">
      <c r="A26" s="803" t="s">
        <v>48</v>
      </c>
      <c r="B26" s="777"/>
      <c r="C26" s="797"/>
      <c r="D26" s="889" t="s">
        <v>675</v>
      </c>
      <c r="E26" s="777"/>
      <c r="F26" s="777"/>
      <c r="G26" s="777"/>
      <c r="H26" s="777"/>
      <c r="I26" s="777"/>
      <c r="J26" s="777"/>
      <c r="K26" s="777"/>
      <c r="L26" s="777"/>
      <c r="M26" s="777"/>
      <c r="N26" s="777"/>
      <c r="O26" s="778"/>
      <c r="P26" s="2"/>
      <c r="Q26" s="2"/>
      <c r="R26" s="2"/>
      <c r="S26" s="2"/>
      <c r="T26" s="2"/>
      <c r="U26" s="2"/>
      <c r="V26" s="2"/>
      <c r="W26" s="2"/>
      <c r="X26" s="2"/>
      <c r="Y26" s="2"/>
      <c r="Z26" s="2"/>
      <c r="AA26" s="2"/>
      <c r="AB26" s="2"/>
      <c r="AC26" s="2"/>
    </row>
    <row r="27" spans="1:29" ht="48" customHeight="1">
      <c r="A27" s="803" t="s">
        <v>50</v>
      </c>
      <c r="B27" s="777"/>
      <c r="C27" s="797"/>
      <c r="D27" s="824" t="s">
        <v>51</v>
      </c>
      <c r="E27" s="809"/>
      <c r="F27" s="809"/>
      <c r="G27" s="809"/>
      <c r="H27" s="809"/>
      <c r="I27" s="809"/>
      <c r="J27" s="809"/>
      <c r="K27" s="809"/>
      <c r="L27" s="810"/>
      <c r="M27" s="32" t="s">
        <v>52</v>
      </c>
      <c r="N27" s="824" t="s">
        <v>51</v>
      </c>
      <c r="O27" s="820"/>
      <c r="P27" s="4"/>
      <c r="Q27" s="4"/>
      <c r="R27" s="4"/>
      <c r="S27" s="4"/>
      <c r="T27" s="4"/>
      <c r="U27" s="4"/>
      <c r="V27" s="4"/>
      <c r="W27" s="4"/>
      <c r="X27" s="4"/>
      <c r="Y27" s="4"/>
      <c r="Z27" s="4"/>
      <c r="AA27" s="4"/>
      <c r="AB27" s="4"/>
      <c r="AC27" s="20"/>
    </row>
    <row r="28" spans="1:29" ht="33.75" customHeight="1">
      <c r="A28" s="846" t="s">
        <v>53</v>
      </c>
      <c r="B28" s="847"/>
      <c r="C28" s="848"/>
      <c r="D28" s="849" t="s">
        <v>54</v>
      </c>
      <c r="E28" s="777"/>
      <c r="F28" s="777"/>
      <c r="G28" s="777"/>
      <c r="H28" s="797"/>
      <c r="I28" s="849" t="s">
        <v>55</v>
      </c>
      <c r="J28" s="777"/>
      <c r="K28" s="777"/>
      <c r="L28" s="777"/>
      <c r="M28" s="797"/>
      <c r="N28" s="849" t="s">
        <v>56</v>
      </c>
      <c r="O28" s="778"/>
      <c r="P28" s="4"/>
      <c r="Q28" s="4"/>
      <c r="R28" s="4"/>
      <c r="S28" s="4"/>
      <c r="T28" s="4"/>
      <c r="U28" s="4"/>
      <c r="V28" s="4"/>
      <c r="W28" s="4"/>
      <c r="X28" s="4"/>
      <c r="Y28" s="4"/>
      <c r="Z28" s="4"/>
      <c r="AA28" s="4"/>
      <c r="AB28" s="4"/>
      <c r="AC28" s="4"/>
    </row>
    <row r="29" spans="1:29" ht="33.75" customHeight="1">
      <c r="A29" s="815"/>
      <c r="B29" s="816"/>
      <c r="C29" s="817"/>
      <c r="D29" s="1298" t="s">
        <v>57</v>
      </c>
      <c r="E29" s="766"/>
      <c r="F29" s="766"/>
      <c r="G29" s="766"/>
      <c r="H29" s="789"/>
      <c r="I29" s="1176" t="s">
        <v>658</v>
      </c>
      <c r="J29" s="766"/>
      <c r="K29" s="766"/>
      <c r="L29" s="766"/>
      <c r="M29" s="789"/>
      <c r="N29" s="988" t="s">
        <v>120</v>
      </c>
      <c r="O29" s="797"/>
      <c r="P29" s="2"/>
      <c r="Q29" s="2"/>
      <c r="R29" s="2"/>
      <c r="S29" s="2"/>
      <c r="T29" s="2"/>
      <c r="U29" s="2"/>
      <c r="V29" s="2"/>
      <c r="W29" s="2"/>
      <c r="X29" s="2"/>
      <c r="Y29" s="2"/>
      <c r="Z29" s="2"/>
      <c r="AA29" s="2"/>
      <c r="AB29" s="2"/>
      <c r="AC29" s="2"/>
    </row>
    <row r="30" spans="1:29" ht="15" customHeight="1">
      <c r="A30" s="1"/>
      <c r="B30" s="4"/>
      <c r="C30" s="4"/>
      <c r="D30" s="4"/>
      <c r="E30" s="4"/>
      <c r="F30" s="4"/>
      <c r="G30" s="4"/>
      <c r="H30" s="4"/>
      <c r="I30" s="4"/>
      <c r="J30" s="4"/>
      <c r="K30" s="4"/>
      <c r="L30" s="4"/>
      <c r="M30" s="4"/>
      <c r="N30" s="4"/>
      <c r="O30" s="33"/>
      <c r="P30" s="2"/>
      <c r="Q30" s="2"/>
      <c r="R30" s="2"/>
      <c r="S30" s="2"/>
      <c r="T30" s="2"/>
      <c r="U30" s="2"/>
      <c r="V30" s="2"/>
      <c r="W30" s="2"/>
      <c r="X30" s="2"/>
      <c r="Y30" s="2"/>
      <c r="Z30" s="2"/>
      <c r="AA30" s="2"/>
      <c r="AB30" s="2"/>
      <c r="AC30" s="2"/>
    </row>
    <row r="31" spans="1:29" ht="25.5" customHeight="1">
      <c r="A31" s="803" t="s">
        <v>60</v>
      </c>
      <c r="B31" s="777"/>
      <c r="C31" s="777"/>
      <c r="D31" s="777"/>
      <c r="E31" s="777"/>
      <c r="F31" s="777"/>
      <c r="G31" s="777"/>
      <c r="H31" s="777"/>
      <c r="I31" s="777"/>
      <c r="J31" s="777"/>
      <c r="K31" s="777"/>
      <c r="L31" s="777"/>
      <c r="M31" s="777"/>
      <c r="N31" s="777"/>
      <c r="O31" s="778"/>
      <c r="P31" s="4"/>
      <c r="Q31" s="4"/>
      <c r="R31" s="4"/>
      <c r="S31" s="4"/>
      <c r="T31" s="4"/>
      <c r="U31" s="4"/>
      <c r="V31" s="4"/>
      <c r="W31" s="4"/>
      <c r="X31" s="4"/>
      <c r="Y31" s="4"/>
      <c r="Z31" s="4"/>
      <c r="AA31" s="4"/>
      <c r="AB31" s="4"/>
      <c r="AC31" s="4"/>
    </row>
    <row r="32" spans="1:29" ht="22.5" customHeight="1">
      <c r="A32" s="825" t="s">
        <v>61</v>
      </c>
      <c r="B32" s="777"/>
      <c r="C32" s="777"/>
      <c r="D32" s="777"/>
      <c r="E32" s="777"/>
      <c r="F32" s="777"/>
      <c r="G32" s="777"/>
      <c r="H32" s="797"/>
      <c r="I32" s="826" t="s">
        <v>62</v>
      </c>
      <c r="J32" s="809"/>
      <c r="K32" s="809"/>
      <c r="L32" s="809"/>
      <c r="M32" s="809"/>
      <c r="N32" s="809"/>
      <c r="O32" s="820"/>
      <c r="P32" s="2"/>
      <c r="Q32" s="2"/>
      <c r="R32" s="2"/>
      <c r="S32" s="2"/>
      <c r="T32" s="2"/>
      <c r="U32" s="2"/>
      <c r="V32" s="2"/>
      <c r="W32" s="2"/>
      <c r="X32" s="2"/>
      <c r="Y32" s="2"/>
      <c r="Z32" s="2"/>
      <c r="AA32" s="2"/>
      <c r="AB32" s="2"/>
      <c r="AC32" s="2"/>
    </row>
    <row r="33" spans="1:29" ht="69" customHeight="1">
      <c r="A33" s="68" t="s">
        <v>121</v>
      </c>
      <c r="B33" s="69" t="s">
        <v>122</v>
      </c>
      <c r="C33" s="70" t="s">
        <v>659</v>
      </c>
      <c r="D33" s="70" t="s">
        <v>660</v>
      </c>
      <c r="E33" s="70" t="s">
        <v>661</v>
      </c>
      <c r="F33" s="70" t="s">
        <v>662</v>
      </c>
      <c r="G33" s="70" t="s">
        <v>663</v>
      </c>
      <c r="H33" s="71" t="s">
        <v>68</v>
      </c>
      <c r="I33" s="827"/>
      <c r="J33" s="774"/>
      <c r="K33" s="774"/>
      <c r="L33" s="774"/>
      <c r="M33" s="774"/>
      <c r="N33" s="774"/>
      <c r="O33" s="775"/>
      <c r="P33" s="38"/>
      <c r="Q33" s="38"/>
      <c r="R33" s="38"/>
      <c r="S33" s="38"/>
      <c r="T33" s="38"/>
      <c r="U33" s="38"/>
      <c r="V33" s="38"/>
      <c r="W33" s="38"/>
      <c r="X33" s="38"/>
      <c r="Y33" s="38"/>
      <c r="Z33" s="38"/>
      <c r="AA33" s="38"/>
      <c r="AB33" s="38"/>
      <c r="AC33" s="38"/>
    </row>
    <row r="34" spans="1:29" ht="57.75" customHeight="1">
      <c r="A34" s="244" t="s">
        <v>227</v>
      </c>
      <c r="B34" s="477">
        <v>22</v>
      </c>
      <c r="C34" s="478">
        <v>8309261192</v>
      </c>
      <c r="D34" s="478">
        <v>1686456199</v>
      </c>
      <c r="E34" s="478">
        <v>12624167000</v>
      </c>
      <c r="F34" s="478">
        <v>620808065</v>
      </c>
      <c r="G34" s="478">
        <v>3909206522</v>
      </c>
      <c r="H34" s="371">
        <f t="shared" ref="H34:H38" si="0">AVERAGE((C34/E34),(D34/E34),(F34/G34))</f>
        <v>0.31686630088994344</v>
      </c>
      <c r="I34" s="1286"/>
      <c r="J34" s="770"/>
      <c r="K34" s="770"/>
      <c r="L34" s="770"/>
      <c r="M34" s="770"/>
      <c r="N34" s="770"/>
      <c r="O34" s="771"/>
      <c r="P34" s="2"/>
      <c r="Q34" s="2"/>
      <c r="R34" s="2"/>
      <c r="S34" s="2"/>
      <c r="T34" s="2"/>
      <c r="U34" s="2"/>
      <c r="V34" s="2"/>
      <c r="W34" s="2"/>
      <c r="X34" s="2"/>
      <c r="Y34" s="2"/>
      <c r="Z34" s="2"/>
      <c r="AA34" s="2"/>
      <c r="AB34" s="2"/>
      <c r="AC34" s="2"/>
    </row>
    <row r="35" spans="1:29" ht="57.75" customHeight="1">
      <c r="A35" s="244" t="s">
        <v>183</v>
      </c>
      <c r="B35" s="477">
        <v>44</v>
      </c>
      <c r="C35" s="478">
        <v>10203339230</v>
      </c>
      <c r="D35" s="478">
        <v>4703482388</v>
      </c>
      <c r="E35" s="478">
        <v>13309185400</v>
      </c>
      <c r="F35" s="478">
        <v>3780146591</v>
      </c>
      <c r="G35" s="478">
        <v>3909181299</v>
      </c>
      <c r="H35" s="371">
        <f t="shared" si="0"/>
        <v>0.69567733495594508</v>
      </c>
      <c r="I35" s="770"/>
      <c r="J35" s="770"/>
      <c r="K35" s="770"/>
      <c r="L35" s="770"/>
      <c r="M35" s="770"/>
      <c r="N35" s="770"/>
      <c r="O35" s="771"/>
      <c r="P35" s="2"/>
      <c r="Q35" s="2"/>
      <c r="R35" s="2"/>
      <c r="S35" s="2"/>
      <c r="T35" s="2"/>
      <c r="U35" s="2"/>
      <c r="V35" s="2"/>
      <c r="W35" s="2"/>
      <c r="X35" s="2"/>
      <c r="Y35" s="2"/>
      <c r="Z35" s="2"/>
      <c r="AA35" s="2"/>
      <c r="AB35" s="2"/>
      <c r="AC35" s="2"/>
    </row>
    <row r="36" spans="1:29" ht="57.75" customHeight="1">
      <c r="A36" s="39" t="s">
        <v>184</v>
      </c>
      <c r="B36" s="477">
        <v>66</v>
      </c>
      <c r="C36" s="478">
        <v>11055134710</v>
      </c>
      <c r="D36" s="478">
        <v>7800585867</v>
      </c>
      <c r="E36" s="478">
        <v>14609185400</v>
      </c>
      <c r="F36" s="478">
        <v>3826400850</v>
      </c>
      <c r="G36" s="478">
        <v>3907346385</v>
      </c>
      <c r="H36" s="371">
        <f t="shared" si="0"/>
        <v>0.75665315216537865</v>
      </c>
      <c r="I36" s="770"/>
      <c r="J36" s="770"/>
      <c r="K36" s="770"/>
      <c r="L36" s="770"/>
      <c r="M36" s="770"/>
      <c r="N36" s="770"/>
      <c r="O36" s="771"/>
      <c r="P36" s="2"/>
      <c r="Q36" s="2"/>
      <c r="R36" s="2"/>
      <c r="S36" s="2"/>
      <c r="T36" s="2"/>
      <c r="U36" s="2"/>
      <c r="V36" s="2"/>
      <c r="W36" s="2"/>
      <c r="X36" s="2"/>
      <c r="Y36" s="2"/>
      <c r="Z36" s="2"/>
      <c r="AA36" s="2"/>
      <c r="AB36" s="2"/>
      <c r="AC36" s="2"/>
    </row>
    <row r="37" spans="1:29" ht="57.75" customHeight="1">
      <c r="A37" s="39" t="s">
        <v>185</v>
      </c>
      <c r="B37" s="477">
        <v>88</v>
      </c>
      <c r="C37" s="478">
        <v>14247059348</v>
      </c>
      <c r="D37" s="478">
        <v>10786183350</v>
      </c>
      <c r="E37" s="478">
        <v>14609185400</v>
      </c>
      <c r="F37" s="478">
        <v>3900695771</v>
      </c>
      <c r="G37" s="478">
        <v>3905618911</v>
      </c>
      <c r="H37" s="461">
        <f t="shared" si="0"/>
        <v>0.90408903105136373</v>
      </c>
      <c r="I37" s="770"/>
      <c r="J37" s="770"/>
      <c r="K37" s="770"/>
      <c r="L37" s="770"/>
      <c r="M37" s="770"/>
      <c r="N37" s="770"/>
      <c r="O37" s="771"/>
      <c r="P37" s="2"/>
      <c r="Q37" s="2"/>
      <c r="R37" s="2"/>
      <c r="S37" s="2"/>
      <c r="T37" s="2"/>
      <c r="U37" s="2"/>
      <c r="V37" s="2"/>
      <c r="W37" s="2"/>
      <c r="X37" s="2"/>
      <c r="Y37" s="2"/>
      <c r="Z37" s="2"/>
      <c r="AA37" s="2"/>
      <c r="AB37" s="2"/>
      <c r="AC37" s="2"/>
    </row>
    <row r="38" spans="1:29" ht="37.5" customHeight="1">
      <c r="A38" s="45" t="s">
        <v>73</v>
      </c>
      <c r="B38" s="477">
        <f>B37</f>
        <v>88</v>
      </c>
      <c r="C38" s="478">
        <f t="shared" ref="C38:D38" si="1">+C37</f>
        <v>14247059348</v>
      </c>
      <c r="D38" s="478">
        <f t="shared" si="1"/>
        <v>10786183350</v>
      </c>
      <c r="E38" s="478">
        <f t="shared" ref="E38:G38" si="2">E37</f>
        <v>14609185400</v>
      </c>
      <c r="F38" s="478">
        <f t="shared" si="2"/>
        <v>3900695771</v>
      </c>
      <c r="G38" s="478">
        <f t="shared" si="2"/>
        <v>3905618911</v>
      </c>
      <c r="H38" s="461">
        <f t="shared" si="0"/>
        <v>0.90408903105136373</v>
      </c>
      <c r="I38" s="770"/>
      <c r="J38" s="770"/>
      <c r="K38" s="770"/>
      <c r="L38" s="770"/>
      <c r="M38" s="770"/>
      <c r="N38" s="770"/>
      <c r="O38" s="771"/>
      <c r="P38" s="2"/>
      <c r="Q38" s="2"/>
      <c r="R38" s="2"/>
      <c r="S38" s="2"/>
      <c r="T38" s="2"/>
      <c r="U38" s="2"/>
      <c r="V38" s="2"/>
      <c r="W38" s="2"/>
      <c r="X38" s="2"/>
      <c r="Y38" s="2"/>
      <c r="Z38" s="2"/>
      <c r="AA38" s="2"/>
      <c r="AB38" s="2"/>
      <c r="AC38" s="2"/>
    </row>
    <row r="39" spans="1:29" ht="36" customHeight="1">
      <c r="A39" s="855" t="s">
        <v>74</v>
      </c>
      <c r="B39" s="777"/>
      <c r="C39" s="777"/>
      <c r="D39" s="777"/>
      <c r="E39" s="777"/>
      <c r="F39" s="777"/>
      <c r="G39" s="777"/>
      <c r="H39" s="777"/>
      <c r="I39" s="777"/>
      <c r="J39" s="777"/>
      <c r="K39" s="777"/>
      <c r="L39" s="777"/>
      <c r="M39" s="777"/>
      <c r="N39" s="777"/>
      <c r="O39" s="778"/>
      <c r="P39" s="2"/>
      <c r="Q39" s="2"/>
      <c r="R39" s="2"/>
      <c r="S39" s="2"/>
      <c r="T39" s="2"/>
      <c r="U39" s="2"/>
      <c r="V39" s="2"/>
      <c r="W39" s="2"/>
      <c r="X39" s="2"/>
      <c r="Y39" s="2"/>
      <c r="Z39" s="2"/>
      <c r="AA39" s="2"/>
      <c r="AB39" s="2"/>
      <c r="AC39" s="2"/>
    </row>
    <row r="40" spans="1:29" ht="111" customHeight="1">
      <c r="A40" s="1308" t="s">
        <v>676</v>
      </c>
      <c r="B40" s="809"/>
      <c r="C40" s="809"/>
      <c r="D40" s="809"/>
      <c r="E40" s="809"/>
      <c r="F40" s="809"/>
      <c r="G40" s="809"/>
      <c r="H40" s="809"/>
      <c r="I40" s="809"/>
      <c r="J40" s="809"/>
      <c r="K40" s="809"/>
      <c r="L40" s="809"/>
      <c r="M40" s="809"/>
      <c r="N40" s="809"/>
      <c r="O40" s="820"/>
      <c r="P40" s="2"/>
      <c r="Q40" s="2"/>
      <c r="R40" s="2"/>
      <c r="S40" s="2"/>
      <c r="T40" s="2"/>
      <c r="U40" s="2"/>
      <c r="V40" s="2"/>
      <c r="W40" s="2"/>
      <c r="X40" s="2"/>
      <c r="Y40" s="2"/>
      <c r="Z40" s="2"/>
      <c r="AA40" s="52"/>
      <c r="AB40" s="2"/>
      <c r="AC40" s="2"/>
    </row>
    <row r="41" spans="1:29" ht="31.5" customHeight="1">
      <c r="A41" s="494" t="s">
        <v>76</v>
      </c>
      <c r="B41" s="495"/>
      <c r="C41" s="496"/>
      <c r="D41" s="497" t="s">
        <v>77</v>
      </c>
      <c r="E41" s="498"/>
      <c r="F41" s="498"/>
      <c r="G41" s="498"/>
      <c r="H41" s="499"/>
      <c r="I41" s="500" t="s">
        <v>78</v>
      </c>
      <c r="J41" s="501"/>
      <c r="K41" s="501"/>
      <c r="L41" s="502"/>
      <c r="M41" s="503" t="s">
        <v>79</v>
      </c>
      <c r="N41" s="504" t="s">
        <v>677</v>
      </c>
      <c r="O41" s="505"/>
      <c r="P41" s="53"/>
      <c r="Q41" s="54"/>
      <c r="R41" s="54"/>
      <c r="S41" s="54"/>
      <c r="T41" s="54"/>
      <c r="U41" s="54"/>
      <c r="V41" s="54"/>
      <c r="W41" s="54"/>
      <c r="X41" s="54"/>
      <c r="Y41" s="54"/>
      <c r="Z41" s="54"/>
      <c r="AA41" s="54"/>
      <c r="AB41" s="54"/>
      <c r="AC41" s="54"/>
    </row>
    <row r="42" spans="1:29" ht="31.5" customHeight="1">
      <c r="A42" s="506"/>
      <c r="B42" s="507"/>
      <c r="C42" s="508"/>
      <c r="D42" s="509"/>
      <c r="E42" s="510"/>
      <c r="F42" s="510"/>
      <c r="G42" s="510"/>
      <c r="H42" s="511"/>
      <c r="I42" s="512"/>
      <c r="J42" s="513"/>
      <c r="K42" s="513"/>
      <c r="L42" s="514"/>
      <c r="M42" s="515"/>
      <c r="N42" s="516"/>
      <c r="O42" s="505"/>
      <c r="P42" s="53"/>
      <c r="Q42" s="54"/>
      <c r="R42" s="54"/>
      <c r="S42" s="54"/>
      <c r="T42" s="54"/>
      <c r="U42" s="54"/>
      <c r="V42" s="54"/>
      <c r="W42" s="54"/>
      <c r="X42" s="54"/>
      <c r="Y42" s="54"/>
      <c r="Z42" s="54"/>
      <c r="AA42" s="54"/>
      <c r="AB42" s="54"/>
      <c r="AC42" s="54"/>
    </row>
    <row r="43" spans="1:29" ht="57" customHeight="1">
      <c r="A43" s="892" t="s">
        <v>81</v>
      </c>
      <c r="B43" s="777"/>
      <c r="C43" s="802"/>
      <c r="D43" s="984" t="s">
        <v>665</v>
      </c>
      <c r="E43" s="777"/>
      <c r="F43" s="777"/>
      <c r="G43" s="777"/>
      <c r="H43" s="777"/>
      <c r="I43" s="777"/>
      <c r="J43" s="777"/>
      <c r="K43" s="777"/>
      <c r="L43" s="797"/>
      <c r="M43" s="326" t="s">
        <v>83</v>
      </c>
      <c r="N43" s="806" t="s">
        <v>666</v>
      </c>
      <c r="O43" s="778"/>
      <c r="P43" s="53"/>
      <c r="Q43" s="54"/>
      <c r="R43" s="54"/>
      <c r="S43" s="54"/>
      <c r="T43" s="54"/>
      <c r="U43" s="54"/>
      <c r="V43" s="54"/>
      <c r="W43" s="54"/>
      <c r="X43" s="54"/>
      <c r="Y43" s="54"/>
      <c r="Z43" s="54"/>
      <c r="AA43" s="54"/>
      <c r="AB43" s="54"/>
      <c r="AC43" s="54"/>
    </row>
    <row r="44" spans="1:29" ht="57.75" customHeight="1">
      <c r="A44" s="876" t="s">
        <v>85</v>
      </c>
      <c r="B44" s="766"/>
      <c r="C44" s="877"/>
      <c r="D44" s="1302" t="s">
        <v>667</v>
      </c>
      <c r="E44" s="766"/>
      <c r="F44" s="766"/>
      <c r="G44" s="766"/>
      <c r="H44" s="766"/>
      <c r="I44" s="766"/>
      <c r="J44" s="766"/>
      <c r="K44" s="766"/>
      <c r="L44" s="789"/>
      <c r="M44" s="327" t="s">
        <v>86</v>
      </c>
      <c r="N44" s="1204">
        <v>45275</v>
      </c>
      <c r="O44" s="767"/>
      <c r="P44" s="4"/>
      <c r="Q44" s="4"/>
      <c r="R44" s="4"/>
      <c r="S44" s="4"/>
      <c r="T44" s="4"/>
      <c r="U44" s="4"/>
      <c r="V44" s="4"/>
      <c r="W44" s="4"/>
      <c r="X44" s="4"/>
      <c r="Y44" s="4"/>
      <c r="Z44" s="4"/>
      <c r="AA44" s="4"/>
      <c r="AB44" s="4"/>
      <c r="AC44" s="4"/>
    </row>
    <row r="45" spans="1:29" ht="35.25" customHeight="1">
      <c r="A45" s="779" t="s">
        <v>191</v>
      </c>
      <c r="B45" s="766"/>
      <c r="C45" s="766"/>
      <c r="D45" s="766"/>
      <c r="E45" s="766"/>
      <c r="F45" s="766"/>
      <c r="G45" s="766"/>
      <c r="H45" s="766"/>
      <c r="I45" s="766"/>
      <c r="J45" s="766"/>
      <c r="K45" s="766"/>
      <c r="L45" s="766"/>
      <c r="M45" s="766"/>
      <c r="N45" s="766"/>
      <c r="O45" s="767"/>
      <c r="P45" s="4"/>
      <c r="Q45" s="4"/>
      <c r="R45" s="4"/>
      <c r="S45" s="4"/>
      <c r="T45" s="4"/>
      <c r="U45" s="4"/>
      <c r="V45" s="4"/>
      <c r="W45" s="4"/>
      <c r="X45" s="4"/>
      <c r="Y45" s="4"/>
      <c r="Z45" s="4"/>
      <c r="AA45" s="4"/>
      <c r="AB45" s="4"/>
      <c r="AC45" s="4"/>
    </row>
    <row r="46" spans="1:29" ht="30.75" customHeight="1">
      <c r="A46" s="1294" t="s">
        <v>272</v>
      </c>
      <c r="B46" s="784"/>
      <c r="C46" s="784"/>
      <c r="D46" s="784"/>
      <c r="E46" s="784"/>
      <c r="F46" s="784"/>
      <c r="G46" s="784"/>
      <c r="H46" s="784"/>
      <c r="I46" s="784"/>
      <c r="J46" s="784"/>
      <c r="K46" s="784"/>
      <c r="L46" s="784"/>
      <c r="M46" s="784"/>
      <c r="N46" s="784"/>
      <c r="O46" s="787"/>
      <c r="P46" s="2"/>
      <c r="Q46" s="2"/>
      <c r="R46" s="2"/>
      <c r="S46" s="2"/>
      <c r="T46" s="2"/>
      <c r="U46" s="2"/>
      <c r="V46" s="2"/>
      <c r="W46" s="2"/>
      <c r="X46" s="2"/>
      <c r="Y46" s="2"/>
      <c r="Z46" s="2"/>
      <c r="AA46" s="2"/>
      <c r="AB46" s="2"/>
      <c r="AC46" s="2"/>
    </row>
    <row r="47" spans="1:29" ht="15.75" customHeight="1">
      <c r="A47" s="840" t="s">
        <v>89</v>
      </c>
      <c r="B47" s="777"/>
      <c r="C47" s="797"/>
      <c r="D47" s="1295" t="s">
        <v>678</v>
      </c>
      <c r="E47" s="777"/>
      <c r="F47" s="777"/>
      <c r="G47" s="777"/>
      <c r="H47" s="797"/>
      <c r="I47" s="1295" t="s">
        <v>669</v>
      </c>
      <c r="J47" s="777"/>
      <c r="K47" s="777"/>
      <c r="L47" s="797"/>
      <c r="M47" s="57" t="s">
        <v>670</v>
      </c>
      <c r="N47" s="1295" t="s">
        <v>671</v>
      </c>
      <c r="O47" s="778"/>
      <c r="P47" s="2"/>
      <c r="Q47" s="2"/>
      <c r="R47" s="2"/>
      <c r="S47" s="2"/>
      <c r="T47" s="2"/>
      <c r="U47" s="2"/>
      <c r="V47" s="2"/>
      <c r="W47" s="2"/>
      <c r="X47" s="2"/>
      <c r="Y47" s="2"/>
      <c r="Z47" s="2"/>
      <c r="AA47" s="2"/>
      <c r="AB47" s="2"/>
      <c r="AC47" s="2"/>
    </row>
    <row r="48" spans="1:29" ht="48" customHeight="1">
      <c r="A48" s="961" t="s">
        <v>93</v>
      </c>
      <c r="B48" s="777"/>
      <c r="C48" s="797"/>
      <c r="D48" s="1297"/>
      <c r="E48" s="777"/>
      <c r="F48" s="777"/>
      <c r="G48" s="777"/>
      <c r="H48" s="797"/>
      <c r="I48" s="832" t="s">
        <v>94</v>
      </c>
      <c r="J48" s="777"/>
      <c r="K48" s="777"/>
      <c r="L48" s="797"/>
      <c r="M48" s="482"/>
      <c r="N48" s="1296"/>
      <c r="O48" s="778"/>
      <c r="P48" s="2"/>
      <c r="Q48" s="2"/>
      <c r="R48" s="2"/>
      <c r="S48" s="2"/>
      <c r="T48" s="2"/>
      <c r="U48" s="2"/>
      <c r="V48" s="2"/>
      <c r="W48" s="2"/>
      <c r="X48" s="2"/>
      <c r="Y48" s="2"/>
      <c r="Z48" s="2"/>
      <c r="AA48" s="2"/>
      <c r="AB48" s="2"/>
      <c r="AC48" s="2"/>
    </row>
    <row r="49" spans="1:29" ht="78" customHeight="1">
      <c r="A49" s="961" t="s">
        <v>672</v>
      </c>
      <c r="B49" s="777"/>
      <c r="C49" s="797"/>
      <c r="D49" s="1297"/>
      <c r="E49" s="777"/>
      <c r="F49" s="777"/>
      <c r="G49" s="777"/>
      <c r="H49" s="797"/>
      <c r="I49" s="832" t="s">
        <v>94</v>
      </c>
      <c r="J49" s="777"/>
      <c r="K49" s="777"/>
      <c r="L49" s="797"/>
      <c r="M49" s="483"/>
      <c r="N49" s="1296"/>
      <c r="O49" s="778"/>
      <c r="P49" s="2"/>
      <c r="Q49" s="2"/>
      <c r="R49" s="2"/>
      <c r="S49" s="2"/>
      <c r="T49" s="2"/>
      <c r="U49" s="2"/>
      <c r="V49" s="2"/>
      <c r="W49" s="2"/>
      <c r="X49" s="2"/>
      <c r="Y49" s="2"/>
      <c r="Z49" s="2"/>
      <c r="AA49" s="2"/>
      <c r="AB49" s="2"/>
      <c r="AC49" s="2"/>
    </row>
    <row r="50" spans="1:29" ht="49.5" customHeight="1">
      <c r="A50" s="961" t="s">
        <v>98</v>
      </c>
      <c r="B50" s="777"/>
      <c r="C50" s="797"/>
      <c r="D50" s="832"/>
      <c r="E50" s="777"/>
      <c r="F50" s="777"/>
      <c r="G50" s="777"/>
      <c r="H50" s="797"/>
      <c r="I50" s="832" t="s">
        <v>94</v>
      </c>
      <c r="J50" s="777"/>
      <c r="K50" s="777"/>
      <c r="L50" s="797"/>
      <c r="M50" s="482"/>
      <c r="N50" s="1296"/>
      <c r="O50" s="778"/>
      <c r="P50" s="2"/>
      <c r="Q50" s="2"/>
      <c r="R50" s="2"/>
      <c r="S50" s="2"/>
      <c r="T50" s="2"/>
      <c r="U50" s="2"/>
      <c r="V50" s="2"/>
      <c r="W50" s="2"/>
      <c r="X50" s="2"/>
      <c r="Y50" s="2"/>
      <c r="Z50" s="2"/>
      <c r="AA50" s="2"/>
      <c r="AB50" s="2"/>
      <c r="AC50" s="2"/>
    </row>
    <row r="51" spans="1:29" ht="36" customHeight="1">
      <c r="A51" s="961" t="s">
        <v>100</v>
      </c>
      <c r="B51" s="777"/>
      <c r="C51" s="797"/>
      <c r="D51" s="1297"/>
      <c r="E51" s="777"/>
      <c r="F51" s="777"/>
      <c r="G51" s="777"/>
      <c r="H51" s="797"/>
      <c r="I51" s="832" t="s">
        <v>94</v>
      </c>
      <c r="J51" s="777"/>
      <c r="K51" s="777"/>
      <c r="L51" s="797"/>
      <c r="M51" s="482"/>
      <c r="N51" s="1296"/>
      <c r="O51" s="778"/>
      <c r="P51" s="2"/>
      <c r="Q51" s="2"/>
      <c r="R51" s="2"/>
      <c r="S51" s="2"/>
      <c r="T51" s="2"/>
      <c r="U51" s="2"/>
      <c r="V51" s="2"/>
      <c r="W51" s="2"/>
      <c r="X51" s="2"/>
      <c r="Y51" s="2"/>
      <c r="Z51" s="2"/>
      <c r="AA51" s="2"/>
      <c r="AB51" s="2"/>
      <c r="AC51" s="2"/>
    </row>
    <row r="52" spans="1:29" ht="15.75" customHeight="1">
      <c r="A52" s="484" t="s">
        <v>103</v>
      </c>
      <c r="B52" s="485"/>
      <c r="C52" s="486"/>
      <c r="D52" s="517"/>
      <c r="E52" s="518"/>
      <c r="F52" s="518"/>
      <c r="G52" s="518"/>
      <c r="H52" s="519"/>
      <c r="I52" s="487" t="s">
        <v>679</v>
      </c>
      <c r="J52" s="520"/>
      <c r="K52" s="520"/>
      <c r="L52" s="521"/>
      <c r="M52" s="522"/>
      <c r="N52" s="60"/>
      <c r="O52" s="523"/>
      <c r="P52" s="2"/>
      <c r="Q52" s="2"/>
      <c r="R52" s="2"/>
      <c r="S52" s="2"/>
      <c r="T52" s="2"/>
      <c r="U52" s="2"/>
      <c r="V52" s="2"/>
      <c r="W52" s="2"/>
      <c r="X52" s="2"/>
      <c r="Y52" s="2"/>
      <c r="Z52" s="2"/>
      <c r="AA52" s="2"/>
      <c r="AB52" s="2"/>
      <c r="AC52" s="2"/>
    </row>
    <row r="53" spans="1:29" ht="15.75" customHeight="1">
      <c r="A53" s="488"/>
      <c r="B53" s="489"/>
      <c r="C53" s="490"/>
      <c r="D53" s="524"/>
      <c r="E53" s="525"/>
      <c r="F53" s="525"/>
      <c r="G53" s="525"/>
      <c r="H53" s="526"/>
      <c r="I53" s="527"/>
      <c r="J53" s="243"/>
      <c r="K53" s="243"/>
      <c r="L53" s="528"/>
      <c r="M53" s="529"/>
      <c r="N53" s="530"/>
      <c r="O53" s="531"/>
      <c r="P53" s="2"/>
      <c r="Q53" s="2"/>
      <c r="R53" s="2"/>
      <c r="S53" s="2"/>
      <c r="T53" s="2"/>
      <c r="U53" s="2"/>
      <c r="V53" s="2"/>
      <c r="W53" s="2"/>
      <c r="X53" s="2"/>
      <c r="Y53" s="2"/>
      <c r="Z53" s="2"/>
      <c r="AA53" s="2"/>
      <c r="AB53" s="2"/>
      <c r="AC53" s="2"/>
    </row>
    <row r="54" spans="1:29" ht="15.75" customHeight="1">
      <c r="A54" s="488"/>
      <c r="B54" s="489"/>
      <c r="C54" s="490"/>
      <c r="D54" s="524"/>
      <c r="E54" s="525"/>
      <c r="F54" s="525"/>
      <c r="G54" s="525"/>
      <c r="H54" s="526"/>
      <c r="I54" s="527"/>
      <c r="J54" s="243"/>
      <c r="K54" s="243"/>
      <c r="L54" s="528"/>
      <c r="M54" s="529"/>
      <c r="N54" s="530"/>
      <c r="O54" s="531"/>
      <c r="P54" s="2"/>
      <c r="Q54" s="2"/>
      <c r="R54" s="2"/>
      <c r="S54" s="2"/>
      <c r="T54" s="2"/>
      <c r="U54" s="2"/>
      <c r="V54" s="2"/>
      <c r="W54" s="2"/>
      <c r="X54" s="2"/>
      <c r="Y54" s="2"/>
      <c r="Z54" s="2"/>
      <c r="AA54" s="2"/>
      <c r="AB54" s="2"/>
      <c r="AC54" s="2"/>
    </row>
    <row r="55" spans="1:29" ht="15.75" customHeight="1">
      <c r="A55" s="491"/>
      <c r="B55" s="492"/>
      <c r="C55" s="493"/>
      <c r="D55" s="532"/>
      <c r="E55" s="533"/>
      <c r="F55" s="533"/>
      <c r="G55" s="533"/>
      <c r="H55" s="534"/>
      <c r="I55" s="535"/>
      <c r="J55" s="536"/>
      <c r="K55" s="536"/>
      <c r="L55" s="537"/>
      <c r="M55" s="538"/>
      <c r="N55" s="539"/>
      <c r="O55" s="540"/>
      <c r="P55" s="2"/>
      <c r="Q55" s="2"/>
      <c r="R55" s="2"/>
      <c r="S55" s="2"/>
      <c r="T55" s="2"/>
      <c r="U55" s="2"/>
      <c r="V55" s="2"/>
      <c r="W55" s="2"/>
      <c r="X55" s="2"/>
      <c r="Y55" s="2"/>
      <c r="Z55" s="2"/>
      <c r="AA55" s="2"/>
      <c r="AB55" s="2"/>
      <c r="AC55" s="2"/>
    </row>
    <row r="56" spans="1:29" ht="48.75" customHeight="1">
      <c r="A56" s="840" t="s">
        <v>104</v>
      </c>
      <c r="B56" s="777"/>
      <c r="C56" s="797"/>
      <c r="D56" s="1303" t="s">
        <v>673</v>
      </c>
      <c r="E56" s="766"/>
      <c r="F56" s="766"/>
      <c r="G56" s="766"/>
      <c r="H56" s="789"/>
      <c r="I56" s="867" t="s">
        <v>680</v>
      </c>
      <c r="J56" s="766"/>
      <c r="K56" s="766"/>
      <c r="L56" s="789"/>
      <c r="M56" s="61" t="s">
        <v>673</v>
      </c>
      <c r="N56" s="1304" t="s">
        <v>673</v>
      </c>
      <c r="O56" s="778"/>
      <c r="P56" s="2"/>
      <c r="Q56" s="2"/>
      <c r="R56" s="2"/>
      <c r="S56" s="2"/>
      <c r="T56" s="2"/>
      <c r="U56" s="2"/>
      <c r="V56" s="2"/>
      <c r="W56" s="2"/>
      <c r="X56" s="2"/>
      <c r="Y56" s="2"/>
      <c r="Z56" s="2"/>
      <c r="AA56" s="2"/>
      <c r="AB56" s="2"/>
      <c r="AC56" s="2"/>
    </row>
    <row r="57" spans="1:29"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row>
    <row r="258" spans="1:29"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row>
    <row r="259" spans="1:29"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row>
    <row r="260" spans="1:29"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row>
    <row r="261" spans="1:29"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row>
    <row r="262" spans="1:29"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row>
    <row r="263" spans="1:29"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row>
    <row r="264" spans="1:29"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row>
    <row r="265" spans="1:29"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row>
    <row r="266" spans="1:29"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row>
    <row r="267" spans="1:29"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row>
    <row r="268" spans="1:29"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row>
    <row r="269" spans="1:29"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row>
    <row r="270" spans="1:29"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row>
    <row r="271" spans="1:29"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row>
    <row r="272" spans="1:29"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row>
    <row r="273" spans="1:29"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row>
    <row r="274" spans="1:29"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row>
    <row r="275" spans="1:29"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row>
    <row r="276" spans="1:29"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row>
    <row r="277" spans="1:29"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row>
    <row r="278" spans="1:29"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row>
    <row r="279" spans="1:29"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row>
    <row r="280" spans="1:29"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row>
    <row r="281" spans="1:29"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row>
    <row r="282" spans="1:29"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row>
    <row r="283" spans="1:29"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row>
    <row r="284" spans="1:29"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row>
    <row r="285" spans="1:29"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row>
    <row r="286" spans="1:29"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row>
    <row r="287" spans="1:29"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row>
    <row r="288" spans="1:29"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row>
    <row r="289" spans="1:29"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row>
    <row r="290" spans="1:29"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row>
    <row r="291" spans="1:29"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row>
    <row r="292" spans="1:29"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row>
    <row r="293" spans="1:29"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row>
    <row r="294" spans="1:29"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row>
    <row r="295" spans="1:29"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row>
    <row r="296" spans="1:29"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row>
    <row r="297" spans="1:29"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row>
    <row r="298" spans="1:29"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row>
    <row r="299" spans="1:29"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row>
    <row r="300" spans="1:29"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row>
    <row r="301" spans="1:29"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row>
    <row r="302" spans="1:29"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row>
    <row r="303" spans="1:29"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row>
    <row r="304" spans="1:29"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row>
    <row r="305" spans="1:29"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row>
    <row r="306" spans="1:29"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row>
    <row r="307" spans="1:29"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row>
    <row r="308" spans="1:29"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row>
    <row r="309" spans="1:29"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row>
    <row r="310" spans="1:29"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row>
    <row r="311" spans="1:29"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row>
    <row r="312" spans="1:29"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row>
    <row r="313" spans="1:29"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row>
    <row r="314" spans="1:29"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row>
    <row r="315" spans="1:29"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row>
    <row r="316" spans="1:29"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row>
    <row r="317" spans="1:29"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row>
    <row r="318" spans="1:29"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row>
    <row r="319" spans="1:29"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row>
    <row r="320" spans="1:29"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row>
    <row r="321" spans="1:29"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row>
    <row r="322" spans="1:29"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row>
    <row r="323" spans="1:29"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row>
    <row r="324" spans="1:29"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row>
    <row r="325" spans="1:29"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row>
    <row r="326" spans="1:29"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row>
    <row r="327" spans="1:29"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row>
    <row r="328" spans="1:29"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row>
    <row r="329" spans="1:29"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row>
    <row r="330" spans="1:29"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row>
    <row r="331" spans="1:29"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row>
    <row r="332" spans="1:29"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row>
    <row r="333" spans="1:29"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row>
    <row r="334" spans="1:29"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row>
    <row r="335" spans="1:29"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row>
    <row r="336" spans="1:29"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row>
    <row r="337" spans="1:29"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row>
    <row r="338" spans="1:29"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row>
    <row r="339" spans="1:29"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row>
    <row r="340" spans="1:29"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row>
    <row r="341" spans="1:29"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row>
    <row r="342" spans="1:29"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row>
    <row r="343" spans="1:29"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row>
    <row r="344" spans="1:29"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row>
    <row r="345" spans="1:29"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row>
    <row r="346" spans="1:29"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row>
    <row r="347" spans="1:29"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row>
    <row r="348" spans="1:29"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row>
    <row r="349" spans="1:29"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row>
    <row r="350" spans="1:29"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row>
    <row r="351" spans="1:29"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row>
    <row r="352" spans="1:29"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row>
    <row r="353" spans="1:29"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row>
    <row r="354" spans="1:29"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row>
    <row r="355" spans="1:29"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row>
    <row r="356" spans="1:29"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row>
    <row r="357" spans="1:29"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row>
    <row r="358" spans="1:29"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row>
    <row r="359" spans="1:29"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row>
    <row r="360" spans="1:29"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row>
    <row r="361" spans="1:29"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row>
    <row r="362" spans="1:29"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row>
    <row r="363" spans="1:29"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row>
    <row r="364" spans="1:29"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row>
    <row r="365" spans="1:29"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row>
    <row r="366" spans="1:29"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row>
    <row r="367" spans="1:29"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row>
    <row r="368" spans="1:29"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row>
    <row r="369" spans="1:29"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row>
    <row r="370" spans="1:29"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row>
    <row r="371" spans="1:29"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row>
    <row r="372" spans="1:29"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row>
    <row r="373" spans="1:29"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row>
    <row r="374" spans="1:29"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row>
    <row r="375" spans="1:29"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row>
    <row r="376" spans="1:29"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row>
    <row r="377" spans="1:29"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row>
    <row r="378" spans="1:29"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row>
    <row r="379" spans="1:29"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row>
    <row r="380" spans="1:29"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row>
    <row r="381" spans="1:29"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row>
    <row r="382" spans="1:29"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row>
    <row r="383" spans="1:29"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row>
    <row r="384" spans="1:29"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row>
    <row r="385" spans="1:29"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row>
    <row r="386" spans="1:29"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row>
    <row r="387" spans="1:29"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row>
    <row r="388" spans="1:29"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row>
    <row r="389" spans="1:29"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row>
    <row r="390" spans="1:29"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row>
    <row r="391" spans="1:29"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row>
    <row r="392" spans="1:29"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row>
    <row r="393" spans="1:29"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row>
    <row r="394" spans="1:29"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row>
    <row r="395" spans="1:29"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row>
    <row r="396" spans="1:29"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row>
    <row r="397" spans="1:29"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row>
    <row r="398" spans="1:29"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row>
    <row r="399" spans="1:29"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row>
    <row r="400" spans="1:29"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row>
    <row r="401" spans="1:29"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row>
    <row r="402" spans="1:29"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row>
    <row r="403" spans="1:29"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row>
    <row r="404" spans="1:29"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row>
    <row r="405" spans="1:29"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row>
    <row r="406" spans="1:29"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row>
    <row r="407" spans="1:29"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row>
    <row r="408" spans="1:29"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row>
    <row r="409" spans="1:29"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row>
    <row r="410" spans="1:29"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row>
    <row r="411" spans="1:29"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row>
    <row r="412" spans="1:29"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row>
    <row r="413" spans="1:29"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row>
    <row r="414" spans="1:29"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row>
    <row r="415" spans="1:29"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row>
    <row r="416" spans="1:29"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row>
    <row r="417" spans="1:29"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row>
    <row r="418" spans="1:29"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row>
    <row r="419" spans="1:29"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row>
    <row r="420" spans="1:29"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row>
    <row r="421" spans="1:29"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row>
    <row r="422" spans="1:29"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row>
    <row r="423" spans="1:29"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row>
    <row r="424" spans="1:29"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row>
    <row r="425" spans="1:29"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row>
    <row r="426" spans="1:29"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row>
    <row r="427" spans="1:29"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row>
    <row r="428" spans="1:29"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row>
    <row r="429" spans="1:29"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row>
    <row r="430" spans="1:29"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row>
    <row r="431" spans="1:29"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row>
    <row r="432" spans="1:29"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row>
    <row r="433" spans="1:29"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row>
    <row r="434" spans="1:29"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row>
    <row r="435" spans="1:29"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row>
    <row r="436" spans="1:29"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row>
    <row r="437" spans="1:29"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row>
    <row r="438" spans="1:29"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row>
    <row r="439" spans="1:29"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row>
    <row r="440" spans="1:29"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row>
    <row r="441" spans="1:29"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row>
    <row r="442" spans="1:29"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row>
    <row r="443" spans="1:29"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row>
    <row r="444" spans="1:29"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row>
    <row r="445" spans="1:29"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row>
    <row r="446" spans="1:29"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row>
    <row r="447" spans="1:29"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row>
    <row r="448" spans="1:29"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row>
    <row r="449" spans="1:29"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row>
    <row r="450" spans="1:29"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row>
    <row r="451" spans="1:29"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row>
    <row r="452" spans="1:29"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row>
    <row r="453" spans="1:29"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row>
    <row r="454" spans="1:29"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row>
    <row r="455" spans="1:29"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row>
    <row r="456" spans="1:29"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row>
    <row r="457" spans="1:29"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row>
    <row r="458" spans="1:29"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row>
    <row r="459" spans="1:29"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row>
    <row r="460" spans="1:29"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row>
    <row r="461" spans="1:29"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row>
    <row r="462" spans="1:29"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row>
    <row r="463" spans="1:29"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row>
    <row r="464" spans="1:29"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row>
    <row r="465" spans="1:29"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row>
    <row r="466" spans="1:29"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row>
    <row r="467" spans="1:29"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row>
    <row r="468" spans="1:29"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row>
    <row r="469" spans="1:29"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row>
    <row r="470" spans="1:29"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row>
    <row r="471" spans="1:29"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row>
    <row r="472" spans="1:29"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row>
    <row r="473" spans="1:29"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row>
    <row r="474" spans="1:29"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row>
    <row r="475" spans="1:29"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row>
    <row r="476" spans="1:29"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row>
    <row r="477" spans="1:29"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row>
    <row r="478" spans="1:29"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row>
    <row r="479" spans="1:29"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row>
    <row r="480" spans="1:29"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row>
    <row r="481" spans="1:29"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row>
    <row r="482" spans="1:29"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row>
    <row r="483" spans="1:29"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row>
    <row r="484" spans="1:29"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row>
    <row r="485" spans="1:29"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row>
    <row r="486" spans="1:29"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row>
    <row r="487" spans="1:29"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row>
    <row r="488" spans="1:29"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row>
    <row r="489" spans="1:29"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row>
    <row r="490" spans="1:29"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row>
    <row r="491" spans="1:29"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row>
    <row r="492" spans="1:29"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row>
    <row r="493" spans="1:29"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row>
    <row r="494" spans="1:29"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row>
    <row r="495" spans="1:29"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row>
    <row r="496" spans="1:29"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row>
    <row r="497" spans="1:29"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row>
    <row r="498" spans="1:29"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row>
    <row r="499" spans="1:29"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row>
    <row r="500" spans="1:29"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row>
    <row r="501" spans="1:29"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row>
    <row r="502" spans="1:29"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row>
    <row r="503" spans="1:29"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row>
    <row r="504" spans="1:29"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row>
    <row r="505" spans="1:29"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row>
    <row r="506" spans="1:29"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row>
    <row r="507" spans="1:29"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row>
    <row r="508" spans="1:29"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row>
    <row r="509" spans="1:29"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row>
    <row r="510" spans="1:29"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row>
    <row r="511" spans="1:29"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row>
    <row r="512" spans="1:29"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row>
    <row r="513" spans="1:29"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row>
    <row r="514" spans="1:29"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row>
    <row r="515" spans="1:29"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row>
    <row r="516" spans="1:29"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row>
    <row r="517" spans="1:29"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row>
    <row r="518" spans="1:29"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row>
    <row r="519" spans="1:29"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row>
    <row r="520" spans="1:29"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row>
    <row r="521" spans="1:29"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row>
    <row r="522" spans="1:29"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row>
    <row r="523" spans="1:29"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row>
    <row r="524" spans="1:29"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row>
    <row r="525" spans="1:29"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row>
    <row r="526" spans="1:29"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row>
    <row r="527" spans="1:29"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row>
    <row r="528" spans="1:29"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row>
    <row r="529" spans="1:29"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row>
    <row r="530" spans="1:29"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row>
    <row r="531" spans="1:29"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row>
    <row r="532" spans="1:29"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row>
    <row r="533" spans="1:29"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row>
    <row r="534" spans="1:29"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row>
    <row r="535" spans="1:29"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row>
    <row r="536" spans="1:29"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row>
    <row r="537" spans="1:29"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row>
    <row r="538" spans="1:29"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row>
    <row r="539" spans="1:29"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row>
    <row r="540" spans="1:29"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row>
    <row r="541" spans="1:29"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row>
    <row r="542" spans="1:29"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row>
    <row r="543" spans="1:29"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row>
    <row r="544" spans="1:29"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row>
    <row r="545" spans="1:29"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row>
    <row r="546" spans="1:29"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row>
    <row r="547" spans="1:29"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row>
    <row r="548" spans="1:29"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row>
    <row r="549" spans="1:29"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row>
    <row r="550" spans="1:29"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row>
    <row r="551" spans="1:29"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row>
    <row r="552" spans="1:29"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row>
    <row r="553" spans="1:29"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row>
    <row r="554" spans="1:29"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row>
    <row r="555" spans="1:29"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row>
    <row r="556" spans="1:29"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row>
    <row r="557" spans="1:29"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row>
    <row r="558" spans="1:29"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row>
    <row r="559" spans="1:29"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row>
    <row r="560" spans="1:29"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row>
    <row r="561" spans="1:29"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row>
    <row r="562" spans="1:29"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row>
    <row r="563" spans="1:29"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row>
    <row r="564" spans="1:29"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row>
    <row r="565" spans="1:29"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row>
    <row r="566" spans="1:29"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row>
    <row r="567" spans="1:29"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row>
    <row r="568" spans="1:29"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row>
    <row r="569" spans="1:29"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row>
    <row r="570" spans="1:29"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row>
    <row r="571" spans="1:29"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row>
    <row r="572" spans="1:29"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row>
    <row r="573" spans="1:29"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row>
    <row r="574" spans="1:29"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row>
    <row r="575" spans="1:29"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row>
    <row r="576" spans="1:29"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row>
    <row r="577" spans="1:29"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row>
    <row r="578" spans="1:29"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row>
    <row r="579" spans="1:29"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row>
    <row r="580" spans="1:29"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row>
    <row r="581" spans="1:29"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row>
    <row r="582" spans="1:29"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row>
    <row r="583" spans="1:29"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row>
    <row r="584" spans="1:29"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row>
    <row r="585" spans="1:29"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row>
    <row r="586" spans="1:29"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row>
    <row r="587" spans="1:29"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row>
    <row r="588" spans="1:29"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row>
    <row r="589" spans="1:29"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row>
    <row r="590" spans="1:29"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row>
    <row r="591" spans="1:29"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row>
    <row r="592" spans="1:29"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row>
    <row r="593" spans="1:29"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row>
    <row r="594" spans="1:29"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row>
    <row r="595" spans="1:29"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row>
    <row r="596" spans="1:29"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row>
    <row r="597" spans="1:29"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row>
    <row r="598" spans="1:29"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row>
    <row r="599" spans="1:29"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row>
    <row r="600" spans="1:29"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row>
    <row r="601" spans="1:29"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row>
    <row r="602" spans="1:29"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row>
    <row r="603" spans="1:29"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row>
    <row r="604" spans="1:29"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row>
    <row r="605" spans="1:29"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row>
    <row r="606" spans="1:29"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row>
    <row r="607" spans="1:29"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row>
    <row r="608" spans="1:29"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row>
    <row r="609" spans="1:29"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row>
    <row r="610" spans="1:29"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row>
    <row r="611" spans="1:29"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row>
    <row r="612" spans="1:29"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row>
    <row r="613" spans="1:29"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row>
    <row r="614" spans="1:29"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row>
    <row r="615" spans="1:29"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row>
    <row r="616" spans="1:29"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row>
    <row r="617" spans="1:29"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row>
    <row r="618" spans="1:29"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row>
    <row r="619" spans="1:29"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row>
    <row r="620" spans="1:29"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row>
    <row r="621" spans="1:29"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row>
    <row r="622" spans="1:29"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row>
    <row r="623" spans="1:29"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row>
    <row r="624" spans="1:29"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row>
    <row r="625" spans="1:29"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row>
    <row r="626" spans="1:29"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row>
    <row r="627" spans="1:29"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row>
    <row r="628" spans="1:29"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row>
    <row r="629" spans="1:29"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row>
    <row r="630" spans="1:29"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row>
    <row r="631" spans="1:29"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row>
    <row r="632" spans="1:29"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row>
    <row r="633" spans="1:29"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row>
    <row r="634" spans="1:29"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row>
    <row r="635" spans="1:29"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row>
    <row r="636" spans="1:29"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row>
    <row r="637" spans="1:29"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row>
    <row r="638" spans="1:29"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row>
    <row r="639" spans="1:29"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row>
    <row r="640" spans="1:29"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row>
    <row r="641" spans="1:29"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row>
    <row r="642" spans="1:29"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row>
    <row r="643" spans="1:29"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row>
    <row r="644" spans="1:29"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row>
    <row r="645" spans="1:29"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row>
    <row r="646" spans="1:29"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row>
    <row r="647" spans="1:29"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row>
    <row r="648" spans="1:29"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row>
    <row r="649" spans="1:29"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row>
    <row r="650" spans="1:29"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row>
    <row r="651" spans="1:29"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row>
    <row r="652" spans="1:29"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row>
    <row r="653" spans="1:29"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row>
    <row r="654" spans="1:29"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row>
    <row r="655" spans="1:29"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row>
    <row r="656" spans="1:29"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row>
    <row r="657" spans="1:29"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row>
    <row r="658" spans="1:29"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row>
    <row r="659" spans="1:29"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row>
    <row r="660" spans="1:29"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row>
    <row r="661" spans="1:29"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row>
    <row r="662" spans="1:29"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row>
    <row r="663" spans="1:29"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row>
    <row r="664" spans="1:29"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row>
    <row r="665" spans="1:29"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row>
    <row r="666" spans="1:29"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row>
    <row r="667" spans="1:29"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row>
    <row r="668" spans="1:29"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row>
    <row r="669" spans="1:29"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row>
    <row r="670" spans="1:29"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row>
    <row r="671" spans="1:29"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row>
    <row r="672" spans="1:29"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row>
    <row r="673" spans="1:29"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row>
    <row r="674" spans="1:29"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row>
    <row r="675" spans="1:29"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row>
    <row r="676" spans="1:29"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row>
    <row r="677" spans="1:29"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row>
    <row r="678" spans="1:29"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row>
    <row r="679" spans="1:29"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row>
    <row r="680" spans="1:29"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row>
    <row r="681" spans="1:29"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row>
    <row r="682" spans="1:29"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row>
    <row r="683" spans="1:29"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row>
    <row r="684" spans="1:29"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row>
    <row r="685" spans="1:29"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row>
    <row r="686" spans="1:29"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row>
    <row r="687" spans="1:29"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row>
    <row r="688" spans="1:29"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row>
    <row r="689" spans="1:29"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row>
    <row r="690" spans="1:29"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row>
    <row r="691" spans="1:29"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row>
    <row r="692" spans="1:29"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row>
    <row r="693" spans="1:29"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row>
    <row r="694" spans="1:29"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row>
    <row r="695" spans="1:29"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row>
    <row r="696" spans="1:29"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row>
    <row r="697" spans="1:29"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row>
    <row r="698" spans="1:29"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row>
    <row r="699" spans="1:29"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row>
    <row r="700" spans="1:29"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row>
    <row r="701" spans="1:29"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row>
    <row r="702" spans="1:29"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row>
    <row r="703" spans="1:29"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row>
    <row r="704" spans="1:29"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row>
    <row r="705" spans="1:29"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row>
    <row r="706" spans="1:29"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row>
    <row r="707" spans="1:29"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row>
    <row r="708" spans="1:29"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row>
    <row r="709" spans="1:29"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row>
    <row r="710" spans="1:29"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row>
    <row r="711" spans="1:29"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row>
    <row r="712" spans="1:29"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row>
    <row r="713" spans="1:29"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row>
    <row r="714" spans="1:29"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row>
    <row r="715" spans="1:29"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row>
    <row r="716" spans="1:29"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row>
    <row r="717" spans="1:29"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row>
    <row r="718" spans="1:29"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row>
    <row r="719" spans="1:29"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row>
    <row r="720" spans="1:29"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row>
    <row r="721" spans="1:29"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row>
    <row r="722" spans="1:29"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row>
    <row r="723" spans="1:29"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row>
    <row r="724" spans="1:29"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row>
    <row r="725" spans="1:29"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row>
    <row r="726" spans="1:29"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row>
    <row r="727" spans="1:29"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row>
    <row r="728" spans="1:29"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row>
    <row r="729" spans="1:29"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row>
    <row r="730" spans="1:29"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row>
    <row r="731" spans="1:29"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row>
    <row r="732" spans="1:29"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row>
    <row r="733" spans="1:29"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row>
    <row r="734" spans="1:29"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row>
    <row r="735" spans="1:29"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row>
    <row r="736" spans="1:29"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row>
    <row r="737" spans="1:29"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row>
    <row r="738" spans="1:29"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row>
    <row r="739" spans="1:29"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row>
    <row r="740" spans="1:29"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row>
    <row r="741" spans="1:29"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row>
    <row r="742" spans="1:29"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row>
    <row r="743" spans="1:29"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row>
    <row r="744" spans="1:29"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row>
    <row r="745" spans="1:29"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row>
    <row r="746" spans="1:29"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row>
    <row r="747" spans="1:29"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row>
    <row r="748" spans="1:29"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row>
    <row r="749" spans="1:29"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row>
    <row r="750" spans="1:29"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row>
    <row r="751" spans="1:29"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row>
    <row r="752" spans="1:29"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row>
    <row r="753" spans="1:29"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row>
    <row r="754" spans="1:29"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row>
    <row r="755" spans="1:29"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row>
    <row r="756" spans="1:29"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row>
    <row r="757" spans="1:29"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row>
    <row r="758" spans="1:29"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row>
    <row r="759" spans="1:29"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row>
    <row r="760" spans="1:29"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row>
    <row r="761" spans="1:29"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row>
    <row r="762" spans="1:29"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row>
    <row r="763" spans="1:29"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row>
    <row r="764" spans="1:29"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row>
    <row r="765" spans="1:29"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row>
    <row r="766" spans="1:29"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row>
    <row r="767" spans="1:29"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row>
    <row r="768" spans="1:29"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row>
    <row r="769" spans="1:29"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row>
    <row r="770" spans="1:29"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row>
    <row r="771" spans="1:29"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row>
    <row r="772" spans="1:29"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row>
    <row r="773" spans="1:29"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row>
    <row r="774" spans="1:29"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row>
    <row r="775" spans="1:29"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row>
    <row r="776" spans="1:29"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row>
    <row r="777" spans="1:29"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row>
    <row r="778" spans="1:29"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row>
    <row r="779" spans="1:29"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row>
    <row r="780" spans="1:29"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row>
    <row r="781" spans="1:29"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row>
    <row r="782" spans="1:29"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row>
    <row r="783" spans="1:29"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row>
    <row r="784" spans="1:29"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row>
    <row r="785" spans="1:29"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row>
    <row r="786" spans="1:29"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row>
    <row r="787" spans="1:29"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row>
    <row r="788" spans="1:29"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row>
    <row r="789" spans="1:29"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row>
    <row r="790" spans="1:29"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row>
    <row r="791" spans="1:29"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row>
    <row r="792" spans="1:29"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row>
    <row r="793" spans="1:29"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row>
    <row r="794" spans="1:29"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row>
    <row r="795" spans="1:29"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row>
    <row r="796" spans="1:29"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row>
    <row r="797" spans="1:29"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row>
    <row r="798" spans="1:29"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row>
    <row r="799" spans="1:29"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row>
    <row r="800" spans="1:29"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row>
    <row r="801" spans="1:29"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row>
    <row r="802" spans="1:29"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row>
    <row r="803" spans="1:29"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row>
    <row r="804" spans="1:29"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row>
    <row r="805" spans="1:29"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row>
    <row r="806" spans="1:29"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row>
    <row r="807" spans="1:29"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row>
    <row r="808" spans="1:29"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row>
    <row r="809" spans="1:29"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row>
    <row r="810" spans="1:29"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row>
    <row r="811" spans="1:29"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row>
    <row r="812" spans="1:29"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row>
    <row r="813" spans="1:29"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row>
    <row r="814" spans="1:29"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row>
    <row r="815" spans="1:29"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row>
    <row r="816" spans="1:29"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row>
    <row r="817" spans="1:29"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row>
    <row r="818" spans="1:29"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row>
    <row r="819" spans="1:29"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row>
    <row r="820" spans="1:29"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row>
    <row r="821" spans="1:29"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row>
    <row r="822" spans="1:29"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row>
    <row r="823" spans="1:29"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row>
    <row r="824" spans="1:29"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row>
    <row r="825" spans="1:29"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row>
    <row r="826" spans="1:29"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row>
    <row r="827" spans="1:29"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row>
    <row r="828" spans="1:29"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row>
    <row r="829" spans="1:29"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row>
    <row r="830" spans="1:29"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row>
    <row r="831" spans="1:29"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row>
    <row r="832" spans="1:29"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row>
    <row r="833" spans="1:29"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row>
    <row r="834" spans="1:29"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row>
    <row r="835" spans="1:29"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row>
    <row r="836" spans="1:29"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row>
    <row r="837" spans="1:29"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row>
    <row r="838" spans="1:29"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row>
    <row r="839" spans="1:29"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row>
    <row r="840" spans="1:29"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row>
    <row r="841" spans="1:29"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row>
    <row r="842" spans="1:29"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row>
    <row r="843" spans="1:29"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row>
    <row r="844" spans="1:29"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row>
    <row r="845" spans="1:29"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row>
    <row r="846" spans="1:29"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row>
    <row r="847" spans="1:29"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row>
    <row r="848" spans="1:29"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row>
    <row r="849" spans="1:29"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row>
    <row r="850" spans="1:29"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row>
    <row r="851" spans="1:29"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row>
    <row r="852" spans="1:29"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row>
    <row r="853" spans="1:29"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row>
    <row r="854" spans="1:29"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row>
    <row r="855" spans="1:29"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row>
    <row r="856" spans="1:29"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row>
    <row r="857" spans="1:29"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row>
    <row r="858" spans="1:29"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row>
    <row r="859" spans="1:29"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row>
    <row r="860" spans="1:29"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row>
    <row r="861" spans="1:29"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row>
    <row r="862" spans="1:29"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row>
    <row r="863" spans="1:29"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row>
    <row r="864" spans="1:29"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row>
    <row r="865" spans="1:29"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row>
    <row r="866" spans="1:29"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row>
    <row r="867" spans="1:29"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row>
    <row r="868" spans="1:29"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row>
    <row r="869" spans="1:29"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row>
    <row r="870" spans="1:29"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row>
    <row r="871" spans="1:29"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row>
    <row r="872" spans="1:29"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row>
    <row r="873" spans="1:29"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row>
    <row r="874" spans="1:29"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row>
    <row r="875" spans="1:29"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row>
    <row r="876" spans="1:29"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row>
    <row r="877" spans="1:29"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row>
    <row r="878" spans="1:29"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row>
    <row r="879" spans="1:29"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row>
    <row r="880" spans="1:29"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row>
    <row r="881" spans="1:29"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row>
    <row r="882" spans="1:29"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row>
    <row r="883" spans="1:29"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row>
    <row r="884" spans="1:29"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row>
    <row r="885" spans="1:29"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row>
    <row r="886" spans="1:29"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row>
    <row r="887" spans="1:29"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row>
    <row r="888" spans="1:29"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row>
    <row r="889" spans="1:29"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row>
    <row r="890" spans="1:29"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row>
    <row r="891" spans="1:29"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row>
    <row r="892" spans="1:29"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row>
    <row r="893" spans="1:29"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row>
    <row r="894" spans="1:29"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row>
    <row r="895" spans="1:29"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row>
    <row r="896" spans="1:29"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row>
    <row r="897" spans="1:29"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row>
    <row r="898" spans="1:29"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row>
    <row r="899" spans="1:29"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row>
    <row r="900" spans="1:29"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row>
    <row r="901" spans="1:29"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row>
    <row r="902" spans="1:29"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row>
    <row r="903" spans="1:29"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row>
    <row r="904" spans="1:29"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row>
    <row r="905" spans="1:29"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row>
    <row r="906" spans="1:29"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row>
    <row r="907" spans="1:29"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row>
    <row r="908" spans="1:29"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row>
    <row r="909" spans="1:29"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row>
    <row r="910" spans="1:29"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row>
    <row r="911" spans="1:29"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row>
    <row r="912" spans="1:29"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row>
    <row r="913" spans="1:29"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row>
    <row r="914" spans="1:29"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row>
    <row r="915" spans="1:29"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row>
    <row r="916" spans="1:29"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row>
    <row r="917" spans="1:29"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row>
    <row r="918" spans="1:29"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row>
    <row r="919" spans="1:29"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row>
    <row r="920" spans="1:29"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row>
    <row r="921" spans="1:29"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row>
    <row r="922" spans="1:29"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row>
    <row r="923" spans="1:29"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row>
    <row r="924" spans="1:29"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row>
    <row r="925" spans="1:29"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row>
    <row r="926" spans="1:29"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row>
    <row r="927" spans="1:29"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row>
    <row r="928" spans="1:29"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row>
    <row r="929" spans="1:29"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row>
    <row r="930" spans="1:29"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row>
    <row r="931" spans="1:29"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row>
    <row r="932" spans="1:29"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row>
    <row r="933" spans="1:29"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row>
    <row r="934" spans="1:29"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row>
    <row r="935" spans="1:29"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row>
    <row r="936" spans="1:29"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row>
    <row r="937" spans="1:29"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row>
    <row r="938" spans="1:29"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row>
    <row r="939" spans="1:29"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row>
    <row r="940" spans="1:29"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row>
    <row r="941" spans="1:29"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row>
    <row r="942" spans="1:29"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row>
    <row r="943" spans="1:29"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row>
    <row r="944" spans="1:29"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row>
    <row r="945" spans="1:29"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row>
    <row r="946" spans="1:29"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row>
    <row r="947" spans="1:29"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row>
    <row r="948" spans="1:29"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row>
    <row r="949" spans="1:29"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row>
    <row r="950" spans="1:29"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row>
    <row r="951" spans="1:29"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row>
    <row r="952" spans="1:29"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row>
    <row r="953" spans="1:29"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row>
    <row r="954" spans="1:29"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row>
    <row r="955" spans="1:29"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row>
    <row r="956" spans="1:29"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row>
    <row r="957" spans="1:29"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row>
    <row r="958" spans="1:29"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row>
    <row r="959" spans="1:29"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row>
    <row r="960" spans="1:29"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row>
    <row r="961" spans="1:29"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row>
    <row r="962" spans="1:29"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row>
    <row r="963" spans="1:29"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row>
    <row r="964" spans="1:29"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row>
    <row r="965" spans="1:29"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row>
    <row r="966" spans="1:29"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row>
    <row r="967" spans="1:29"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row>
    <row r="968" spans="1:29"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row>
    <row r="969" spans="1:29"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row>
    <row r="970" spans="1:29"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row>
    <row r="971" spans="1:29"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row>
    <row r="972" spans="1:29"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row>
    <row r="973" spans="1:29"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row>
    <row r="974" spans="1:29"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row>
    <row r="975" spans="1:29"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row>
    <row r="976" spans="1:29"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row>
    <row r="977" spans="1:29"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row>
    <row r="978" spans="1:29"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row>
    <row r="979" spans="1:29"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row>
    <row r="980" spans="1:29"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row>
    <row r="981" spans="1:29"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row>
    <row r="982" spans="1:29"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row>
    <row r="983" spans="1:29"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row>
    <row r="984" spans="1:29"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row>
    <row r="985" spans="1:29"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row>
    <row r="986" spans="1:29"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row>
    <row r="987" spans="1:29"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row>
    <row r="988" spans="1:29"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row>
    <row r="989" spans="1:29"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row>
    <row r="990" spans="1:29"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row>
    <row r="991" spans="1:29"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row>
    <row r="992" spans="1:29"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row>
    <row r="993" spans="1:29"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row>
    <row r="994" spans="1:29"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row>
    <row r="995" spans="1:29"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row>
    <row r="996" spans="1:29"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row>
    <row r="997" spans="1:29"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row>
    <row r="998" spans="1:29"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row>
    <row r="999" spans="1:29"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row>
    <row r="1000" spans="1:29"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row>
  </sheetData>
  <autoFilter ref="A39:O56" xr:uid="{00000000-0009-0000-0000-000022000000}"/>
  <mergeCells count="86">
    <mergeCell ref="N13:O13"/>
    <mergeCell ref="N14:O14"/>
    <mergeCell ref="D14:H14"/>
    <mergeCell ref="D15:O15"/>
    <mergeCell ref="A12:C12"/>
    <mergeCell ref="D12:O12"/>
    <mergeCell ref="A13:C13"/>
    <mergeCell ref="D13:L13"/>
    <mergeCell ref="A14:C14"/>
    <mergeCell ref="I14:L14"/>
    <mergeCell ref="A15:C16"/>
    <mergeCell ref="A9:O9"/>
    <mergeCell ref="A10:O10"/>
    <mergeCell ref="T10:AA10"/>
    <mergeCell ref="A11:C11"/>
    <mergeCell ref="D11:O11"/>
    <mergeCell ref="T11:T12"/>
    <mergeCell ref="V11:Z11"/>
    <mergeCell ref="D8:L8"/>
    <mergeCell ref="N8:O8"/>
    <mergeCell ref="A1:O3"/>
    <mergeCell ref="A4:O4"/>
    <mergeCell ref="A5:O5"/>
    <mergeCell ref="A6:O6"/>
    <mergeCell ref="A7:C7"/>
    <mergeCell ref="D7:O7"/>
    <mergeCell ref="A8:C8"/>
    <mergeCell ref="I51:L51"/>
    <mergeCell ref="D56:H56"/>
    <mergeCell ref="I56:L56"/>
    <mergeCell ref="D47:H47"/>
    <mergeCell ref="I47:L47"/>
    <mergeCell ref="D48:H48"/>
    <mergeCell ref="I48:L48"/>
    <mergeCell ref="D49:H49"/>
    <mergeCell ref="I49:L49"/>
    <mergeCell ref="A50:C50"/>
    <mergeCell ref="A51:C51"/>
    <mergeCell ref="A56:C56"/>
    <mergeCell ref="A43:C43"/>
    <mergeCell ref="D43:L43"/>
    <mergeCell ref="D44:L44"/>
    <mergeCell ref="A45:O45"/>
    <mergeCell ref="A46:O46"/>
    <mergeCell ref="N48:O48"/>
    <mergeCell ref="N49:O49"/>
    <mergeCell ref="N50:O50"/>
    <mergeCell ref="N51:O51"/>
    <mergeCell ref="N56:O56"/>
    <mergeCell ref="D50:H50"/>
    <mergeCell ref="I50:L50"/>
    <mergeCell ref="D51:H51"/>
    <mergeCell ref="A40:O40"/>
    <mergeCell ref="A44:C44"/>
    <mergeCell ref="A47:C47"/>
    <mergeCell ref="A48:C48"/>
    <mergeCell ref="A49:C49"/>
    <mergeCell ref="N43:O43"/>
    <mergeCell ref="N44:O44"/>
    <mergeCell ref="N47:O47"/>
    <mergeCell ref="A31:O31"/>
    <mergeCell ref="A32:H32"/>
    <mergeCell ref="I32:O33"/>
    <mergeCell ref="I34:O38"/>
    <mergeCell ref="A39:O39"/>
    <mergeCell ref="A23:O23"/>
    <mergeCell ref="A24:O24"/>
    <mergeCell ref="A25:O25"/>
    <mergeCell ref="D29:H29"/>
    <mergeCell ref="I29:M29"/>
    <mergeCell ref="A26:C26"/>
    <mergeCell ref="D26:O26"/>
    <mergeCell ref="A27:C27"/>
    <mergeCell ref="D27:L27"/>
    <mergeCell ref="N27:O27"/>
    <mergeCell ref="A28:C29"/>
    <mergeCell ref="D28:H28"/>
    <mergeCell ref="N29:O29"/>
    <mergeCell ref="I28:M28"/>
    <mergeCell ref="N28:O28"/>
    <mergeCell ref="N16:O16"/>
    <mergeCell ref="D17:O17"/>
    <mergeCell ref="D16:H16"/>
    <mergeCell ref="I16:L16"/>
    <mergeCell ref="A17:C22"/>
    <mergeCell ref="I18:O22"/>
  </mergeCells>
  <dataValidations count="6">
    <dataValidation type="list" allowBlank="1" showInputMessage="1" showErrorMessage="1" prompt=" - " sqref="D7" xr:uid="{00000000-0002-0000-2200-000000000000}">
      <formula1>$A$144:$A$148</formula1>
    </dataValidation>
    <dataValidation type="list" allowBlank="1" showInputMessage="1" showErrorMessage="1" prompt=" - " sqref="D8" xr:uid="{00000000-0002-0000-2200-000001000000}">
      <formula1>$A$134:$A$136</formula1>
    </dataValidation>
    <dataValidation type="list" allowBlank="1" showInputMessage="1" showErrorMessage="1" prompt=" - " sqref="D48:D51" xr:uid="{00000000-0002-0000-2200-000002000000}">
      <formula1>$A$151:$A$154</formula1>
    </dataValidation>
    <dataValidation type="list" allowBlank="1" showInputMessage="1" showErrorMessage="1" prompt=" - " sqref="N8" xr:uid="{00000000-0002-0000-2200-000003000000}">
      <formula1>$B$116:$B$128</formula1>
    </dataValidation>
    <dataValidation type="list" allowBlank="1" showInputMessage="1" showErrorMessage="1" prompt=" - " sqref="D13" xr:uid="{00000000-0002-0000-2200-000004000000}">
      <formula1>$A$120:$A$127</formula1>
    </dataValidation>
    <dataValidation type="list" allowBlank="1" showInputMessage="1" showErrorMessage="1" prompt=" - " sqref="D12" xr:uid="{00000000-0002-0000-2200-000005000000}">
      <formula1>$A$109:$A$114</formula1>
    </dataValidation>
  </dataValidations>
  <pageMargins left="0.7" right="0.7" top="0.75" bottom="0.75" header="0" footer="0"/>
  <pageSetup orientation="landscape"/>
  <headerFooter>
    <oddFooter>&amp;LV5-20-05-2022</oddFooter>
  </headerFooter>
  <drawing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666699"/>
  </sheetPr>
  <dimension ref="A1:Z1000"/>
  <sheetViews>
    <sheetView workbookViewId="0"/>
  </sheetViews>
  <sheetFormatPr baseColWidth="10" defaultColWidth="12.5703125" defaultRowHeight="15" customHeight="1"/>
  <cols>
    <col min="1" max="1" width="14.140625" customWidth="1"/>
    <col min="3" max="3" width="22.28515625" customWidth="1"/>
    <col min="4" max="4" width="23.71093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18" width="21.28515625" customWidth="1"/>
    <col min="19" max="19" width="14.5703125" customWidth="1"/>
    <col min="20" max="21" width="11.42578125" customWidth="1"/>
    <col min="22" max="22" width="13" customWidth="1"/>
    <col min="23" max="23" width="11.42578125"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18"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105</v>
      </c>
      <c r="E8" s="766"/>
      <c r="F8" s="766"/>
      <c r="G8" s="766"/>
      <c r="H8" s="766"/>
      <c r="I8" s="766"/>
      <c r="J8" s="767"/>
      <c r="K8" s="3" t="s">
        <v>6</v>
      </c>
      <c r="L8" s="768" t="s">
        <v>210</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969" t="s">
        <v>681</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row>
    <row r="12" spans="1:26" ht="36.75" customHeight="1">
      <c r="A12" s="803" t="s">
        <v>16</v>
      </c>
      <c r="B12" s="777"/>
      <c r="C12" s="797"/>
      <c r="D12" s="1288" t="s">
        <v>194</v>
      </c>
      <c r="E12" s="777"/>
      <c r="F12" s="777"/>
      <c r="G12" s="777"/>
      <c r="H12" s="777"/>
      <c r="I12" s="777"/>
      <c r="J12" s="777"/>
      <c r="K12" s="777"/>
      <c r="L12" s="777"/>
      <c r="M12" s="778"/>
      <c r="N12" s="469" t="s">
        <v>635</v>
      </c>
      <c r="O12" s="4"/>
      <c r="P12" s="4"/>
      <c r="Q12" s="2"/>
      <c r="R12" s="800"/>
      <c r="S12" s="7" t="s">
        <v>18</v>
      </c>
      <c r="T12" s="8" t="s">
        <v>19</v>
      </c>
      <c r="U12" s="8" t="s">
        <v>20</v>
      </c>
      <c r="V12" s="8" t="s">
        <v>21</v>
      </c>
      <c r="W12" s="8" t="s">
        <v>22</v>
      </c>
      <c r="X12" s="9" t="s">
        <v>23</v>
      </c>
      <c r="Y12" s="10"/>
      <c r="Z12" s="4"/>
    </row>
    <row r="13" spans="1:26" ht="38.25" customHeight="1">
      <c r="A13" s="803" t="s">
        <v>24</v>
      </c>
      <c r="B13" s="777"/>
      <c r="C13" s="797"/>
      <c r="D13" s="805" t="s">
        <v>650</v>
      </c>
      <c r="E13" s="777"/>
      <c r="F13" s="777"/>
      <c r="G13" s="777"/>
      <c r="H13" s="777"/>
      <c r="I13" s="777"/>
      <c r="J13" s="797"/>
      <c r="K13" s="36" t="s">
        <v>25</v>
      </c>
      <c r="L13" s="806" t="s">
        <v>682</v>
      </c>
      <c r="M13" s="778"/>
      <c r="N13" s="4"/>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63" t="s">
        <v>110</v>
      </c>
      <c r="L14" s="873" t="s">
        <v>111</v>
      </c>
      <c r="M14" s="778"/>
      <c r="N14" s="4"/>
      <c r="O14" s="4"/>
      <c r="P14" s="4"/>
      <c r="Q14" s="4"/>
      <c r="R14" s="17" t="s">
        <v>32</v>
      </c>
      <c r="S14" s="16"/>
      <c r="T14" s="18"/>
      <c r="U14" s="19" t="s">
        <v>28</v>
      </c>
      <c r="V14" s="16"/>
      <c r="W14" s="16"/>
      <c r="X14" s="16"/>
      <c r="Y14" s="17" t="s">
        <v>29</v>
      </c>
      <c r="Z14" s="4"/>
    </row>
    <row r="15" spans="1:26" ht="24.75" customHeight="1">
      <c r="A15" s="808" t="s">
        <v>33</v>
      </c>
      <c r="B15" s="809"/>
      <c r="C15" s="810"/>
      <c r="D15" s="875"/>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4"/>
    </row>
    <row r="16" spans="1:26" ht="36.75" customHeight="1">
      <c r="A16" s="773"/>
      <c r="B16" s="774"/>
      <c r="C16" s="811"/>
      <c r="D16" s="968" t="s">
        <v>35</v>
      </c>
      <c r="E16" s="777"/>
      <c r="F16" s="797"/>
      <c r="G16" s="871" t="s">
        <v>36</v>
      </c>
      <c r="H16" s="777"/>
      <c r="I16" s="777"/>
      <c r="J16" s="797"/>
      <c r="K16" s="64" t="s">
        <v>37</v>
      </c>
      <c r="L16" s="868" t="s">
        <v>38</v>
      </c>
      <c r="M16" s="778"/>
      <c r="N16" s="4"/>
      <c r="O16" s="4"/>
      <c r="P16" s="4"/>
      <c r="Q16" s="4"/>
      <c r="R16" s="17" t="s">
        <v>39</v>
      </c>
      <c r="S16" s="16"/>
      <c r="T16" s="16"/>
      <c r="U16" s="16"/>
      <c r="V16" s="19" t="s">
        <v>28</v>
      </c>
      <c r="W16" s="19" t="s">
        <v>28</v>
      </c>
      <c r="X16" s="19" t="s">
        <v>28</v>
      </c>
      <c r="Y16" s="17" t="s">
        <v>39</v>
      </c>
      <c r="Z16" s="4"/>
    </row>
    <row r="17" spans="1:26" ht="39.75" customHeight="1">
      <c r="A17" s="808" t="s">
        <v>40</v>
      </c>
      <c r="B17" s="809"/>
      <c r="C17" s="810"/>
      <c r="D17" s="869"/>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row>
    <row r="18" spans="1:26" ht="20.25" customHeight="1">
      <c r="A18" s="772"/>
      <c r="B18" s="770"/>
      <c r="C18" s="814"/>
      <c r="D18" s="27" t="s">
        <v>114</v>
      </c>
      <c r="E18" s="28">
        <v>2022</v>
      </c>
      <c r="F18" s="28">
        <v>2023</v>
      </c>
      <c r="G18" s="341">
        <v>2024</v>
      </c>
      <c r="H18" s="341">
        <v>2025</v>
      </c>
      <c r="I18" s="1210" t="s">
        <v>683</v>
      </c>
      <c r="J18" s="809"/>
      <c r="K18" s="809"/>
      <c r="L18" s="809"/>
      <c r="M18" s="820"/>
      <c r="N18" s="4"/>
      <c r="O18" s="4"/>
      <c r="P18" s="4"/>
      <c r="Q18" s="2"/>
      <c r="R18" s="2"/>
      <c r="S18" s="2"/>
      <c r="T18" s="2"/>
      <c r="U18" s="2"/>
      <c r="V18" s="2"/>
      <c r="W18" s="2"/>
      <c r="X18" s="2"/>
      <c r="Y18" s="2"/>
      <c r="Z18" s="4"/>
    </row>
    <row r="19" spans="1:26" ht="20.25" customHeight="1">
      <c r="A19" s="772"/>
      <c r="B19" s="770"/>
      <c r="C19" s="814"/>
      <c r="D19" s="65" t="s">
        <v>45</v>
      </c>
      <c r="E19" s="364" t="s">
        <v>29</v>
      </c>
      <c r="F19" s="364" t="s">
        <v>29</v>
      </c>
      <c r="G19" s="364" t="s">
        <v>29</v>
      </c>
      <c r="H19" s="378" t="s">
        <v>29</v>
      </c>
      <c r="I19" s="821"/>
      <c r="J19" s="770"/>
      <c r="K19" s="770"/>
      <c r="L19" s="770"/>
      <c r="M19" s="771"/>
      <c r="N19" s="2"/>
      <c r="O19" s="2"/>
      <c r="P19" s="2"/>
      <c r="Q19" s="2"/>
      <c r="R19" s="2"/>
      <c r="S19" s="2"/>
      <c r="T19" s="2"/>
      <c r="U19" s="2"/>
      <c r="V19" s="2"/>
      <c r="W19" s="2"/>
      <c r="X19" s="2"/>
      <c r="Y19" s="31"/>
      <c r="Z19" s="2"/>
    </row>
    <row r="20" spans="1:26"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42.75" customHeight="1">
      <c r="A25" s="872" t="s">
        <v>684</v>
      </c>
      <c r="B25" s="784"/>
      <c r="C25" s="784"/>
      <c r="D25" s="784"/>
      <c r="E25" s="784"/>
      <c r="F25" s="784"/>
      <c r="G25" s="784"/>
      <c r="H25" s="784"/>
      <c r="I25" s="784"/>
      <c r="J25" s="784"/>
      <c r="K25" s="784"/>
      <c r="L25" s="784"/>
      <c r="M25" s="787"/>
      <c r="N25" s="2"/>
      <c r="O25" s="2"/>
      <c r="P25" s="2"/>
      <c r="Q25" s="2"/>
      <c r="R25" s="2"/>
      <c r="S25" s="2"/>
      <c r="T25" s="2"/>
      <c r="U25" s="2"/>
      <c r="V25" s="2"/>
      <c r="W25" s="2"/>
      <c r="X25" s="2"/>
      <c r="Y25" s="2"/>
      <c r="Z25" s="2"/>
    </row>
    <row r="26" spans="1:26" ht="69.75" customHeight="1">
      <c r="A26" s="803" t="s">
        <v>48</v>
      </c>
      <c r="B26" s="777"/>
      <c r="C26" s="797"/>
      <c r="D26" s="889" t="s">
        <v>685</v>
      </c>
      <c r="E26" s="777"/>
      <c r="F26" s="777"/>
      <c r="G26" s="777"/>
      <c r="H26" s="777"/>
      <c r="I26" s="777"/>
      <c r="J26" s="777"/>
      <c r="K26" s="777"/>
      <c r="L26" s="777"/>
      <c r="M26" s="778"/>
      <c r="N26" s="2"/>
      <c r="O26" s="2"/>
      <c r="P26" s="2"/>
      <c r="Q26" s="2"/>
      <c r="R26" s="2"/>
      <c r="S26" s="2"/>
      <c r="T26" s="2"/>
      <c r="U26" s="2"/>
      <c r="V26" s="2"/>
      <c r="W26" s="2"/>
      <c r="X26" s="2"/>
      <c r="Y26" s="2"/>
      <c r="Z26" s="2"/>
    </row>
    <row r="27" spans="1:26" ht="48" customHeight="1">
      <c r="A27" s="803" t="s">
        <v>50</v>
      </c>
      <c r="B27" s="777"/>
      <c r="C27" s="797"/>
      <c r="D27" s="824" t="s">
        <v>253</v>
      </c>
      <c r="E27" s="809"/>
      <c r="F27" s="809"/>
      <c r="G27" s="809"/>
      <c r="H27" s="809"/>
      <c r="I27" s="809"/>
      <c r="J27" s="810"/>
      <c r="K27" s="32" t="s">
        <v>52</v>
      </c>
      <c r="L27" s="824" t="s">
        <v>51</v>
      </c>
      <c r="M27" s="820"/>
      <c r="N27" s="4"/>
      <c r="O27" s="4"/>
      <c r="P27" s="4"/>
      <c r="Q27" s="4"/>
      <c r="R27" s="4"/>
      <c r="S27" s="4"/>
      <c r="T27" s="4"/>
      <c r="U27" s="2"/>
      <c r="V27" s="2"/>
      <c r="W27" s="2"/>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2"/>
      <c r="V28" s="2"/>
      <c r="W28" s="2"/>
      <c r="X28" s="4"/>
      <c r="Y28" s="4"/>
      <c r="Z28" s="4"/>
    </row>
    <row r="29" spans="1:26" ht="33.75" customHeight="1">
      <c r="A29" s="815"/>
      <c r="B29" s="816"/>
      <c r="C29" s="817"/>
      <c r="D29" s="1298" t="s">
        <v>237</v>
      </c>
      <c r="E29" s="766"/>
      <c r="F29" s="789"/>
      <c r="G29" s="1176" t="s">
        <v>686</v>
      </c>
      <c r="H29" s="766"/>
      <c r="I29" s="766"/>
      <c r="J29" s="766"/>
      <c r="K29" s="789"/>
      <c r="L29" s="988" t="s">
        <v>120</v>
      </c>
      <c r="M29" s="797"/>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4"/>
      <c r="T31" s="4"/>
      <c r="U31" s="2"/>
      <c r="V31" s="2"/>
      <c r="W31" s="2"/>
      <c r="X31" s="4"/>
      <c r="Y31" s="4"/>
      <c r="Z31" s="4"/>
    </row>
    <row r="32" spans="1:26"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30" customHeight="1">
      <c r="A33" s="68" t="s">
        <v>121</v>
      </c>
      <c r="B33" s="69" t="s">
        <v>122</v>
      </c>
      <c r="C33" s="70" t="s">
        <v>687</v>
      </c>
      <c r="D33" s="70" t="s">
        <v>688</v>
      </c>
      <c r="E33" s="70" t="s">
        <v>67</v>
      </c>
      <c r="F33" s="71" t="s">
        <v>68</v>
      </c>
      <c r="G33" s="827"/>
      <c r="H33" s="774"/>
      <c r="I33" s="774"/>
      <c r="J33" s="774"/>
      <c r="K33" s="774"/>
      <c r="L33" s="774"/>
      <c r="M33" s="775"/>
      <c r="N33" s="38"/>
      <c r="O33" s="38"/>
      <c r="P33" s="38"/>
      <c r="Q33" s="38"/>
      <c r="R33" s="38"/>
      <c r="S33" s="38"/>
      <c r="T33" s="38"/>
      <c r="U33" s="38"/>
      <c r="V33" s="38"/>
      <c r="W33" s="38"/>
      <c r="X33" s="38"/>
      <c r="Y33" s="38"/>
      <c r="Z33" s="38"/>
    </row>
    <row r="34" spans="1:26" ht="18" customHeight="1">
      <c r="A34" s="541" t="s">
        <v>314</v>
      </c>
      <c r="B34" s="542">
        <v>0.8</v>
      </c>
      <c r="C34" s="543">
        <v>429640535</v>
      </c>
      <c r="D34" s="543">
        <v>429640987</v>
      </c>
      <c r="E34" s="43"/>
      <c r="F34" s="544">
        <f t="shared" ref="F34:F46" si="0">+C34/D34</f>
        <v>0.99999894795884547</v>
      </c>
      <c r="G34" s="854"/>
      <c r="H34" s="809"/>
      <c r="I34" s="809"/>
      <c r="J34" s="809"/>
      <c r="K34" s="809"/>
      <c r="L34" s="809"/>
      <c r="M34" s="820"/>
      <c r="N34" s="2"/>
      <c r="O34" s="2"/>
      <c r="P34" s="2"/>
      <c r="Q34" s="2"/>
      <c r="R34" s="38"/>
      <c r="S34" s="38"/>
      <c r="T34" s="38"/>
      <c r="U34" s="2"/>
      <c r="V34" s="2"/>
      <c r="W34" s="2"/>
      <c r="X34" s="2"/>
      <c r="Y34" s="2"/>
      <c r="Z34" s="2"/>
    </row>
    <row r="35" spans="1:26" ht="22.5" customHeight="1">
      <c r="A35" s="541" t="s">
        <v>315</v>
      </c>
      <c r="B35" s="542">
        <v>0.8</v>
      </c>
      <c r="C35" s="543">
        <v>22203938213</v>
      </c>
      <c r="D35" s="543">
        <v>22712551602</v>
      </c>
      <c r="E35" s="43"/>
      <c r="F35" s="544">
        <f t="shared" si="0"/>
        <v>0.97760650595703158</v>
      </c>
      <c r="G35" s="770"/>
      <c r="H35" s="770"/>
      <c r="I35" s="770"/>
      <c r="J35" s="770"/>
      <c r="K35" s="770"/>
      <c r="L35" s="770"/>
      <c r="M35" s="771"/>
      <c r="N35" s="2"/>
      <c r="O35" s="2"/>
      <c r="P35" s="2"/>
      <c r="Q35" s="2"/>
      <c r="R35" s="38"/>
      <c r="S35" s="38"/>
      <c r="T35" s="38"/>
      <c r="U35" s="2"/>
      <c r="V35" s="2"/>
      <c r="W35" s="2"/>
      <c r="X35" s="2"/>
      <c r="Y35" s="2"/>
      <c r="Z35" s="2"/>
    </row>
    <row r="36" spans="1:26" ht="18.75" customHeight="1">
      <c r="A36" s="541" t="s">
        <v>316</v>
      </c>
      <c r="B36" s="542">
        <v>0.8</v>
      </c>
      <c r="C36" s="545">
        <v>1598217645</v>
      </c>
      <c r="D36" s="545">
        <v>1951181572</v>
      </c>
      <c r="E36" s="43"/>
      <c r="F36" s="544">
        <f t="shared" si="0"/>
        <v>0.81910246997761216</v>
      </c>
      <c r="G36" s="770"/>
      <c r="H36" s="770"/>
      <c r="I36" s="770"/>
      <c r="J36" s="770"/>
      <c r="K36" s="770"/>
      <c r="L36" s="770"/>
      <c r="M36" s="771"/>
      <c r="N36" s="2"/>
      <c r="O36" s="2"/>
      <c r="P36" s="2"/>
      <c r="Q36" s="2"/>
      <c r="R36" s="2"/>
      <c r="S36" s="2"/>
      <c r="T36" s="2"/>
      <c r="U36" s="2"/>
      <c r="V36" s="2"/>
      <c r="W36" s="2"/>
      <c r="X36" s="2"/>
      <c r="Y36" s="2"/>
      <c r="Z36" s="2"/>
    </row>
    <row r="37" spans="1:26" ht="16.5" customHeight="1">
      <c r="A37" s="541" t="s">
        <v>317</v>
      </c>
      <c r="B37" s="542">
        <v>0.8</v>
      </c>
      <c r="C37" s="545">
        <v>1405348234</v>
      </c>
      <c r="D37" s="545">
        <v>1474187724</v>
      </c>
      <c r="E37" s="43"/>
      <c r="F37" s="544">
        <f t="shared" si="0"/>
        <v>0.95330344373427978</v>
      </c>
      <c r="G37" s="770"/>
      <c r="H37" s="770"/>
      <c r="I37" s="770"/>
      <c r="J37" s="770"/>
      <c r="K37" s="770"/>
      <c r="L37" s="770"/>
      <c r="M37" s="771"/>
      <c r="N37" s="2"/>
      <c r="O37" s="2"/>
      <c r="P37" s="2"/>
      <c r="Q37" s="2"/>
      <c r="R37" s="2"/>
      <c r="S37" s="2"/>
      <c r="T37" s="2"/>
      <c r="U37" s="2"/>
      <c r="V37" s="2"/>
      <c r="W37" s="2"/>
      <c r="X37" s="2"/>
      <c r="Y37" s="2"/>
      <c r="Z37" s="2"/>
    </row>
    <row r="38" spans="1:26" ht="16.5" customHeight="1">
      <c r="A38" s="541" t="s">
        <v>318</v>
      </c>
      <c r="B38" s="542">
        <v>0.8</v>
      </c>
      <c r="C38" s="545">
        <v>1632292901</v>
      </c>
      <c r="D38" s="545">
        <v>1785540461</v>
      </c>
      <c r="E38" s="43"/>
      <c r="F38" s="544">
        <f t="shared" si="0"/>
        <v>0.91417301184305111</v>
      </c>
      <c r="G38" s="770"/>
      <c r="H38" s="770"/>
      <c r="I38" s="770"/>
      <c r="J38" s="770"/>
      <c r="K38" s="770"/>
      <c r="L38" s="770"/>
      <c r="M38" s="771"/>
      <c r="N38" s="2"/>
      <c r="O38" s="2"/>
      <c r="P38" s="2"/>
      <c r="Q38" s="2"/>
      <c r="R38" s="2"/>
      <c r="S38" s="2"/>
      <c r="T38" s="2"/>
      <c r="U38" s="2"/>
      <c r="V38" s="2"/>
      <c r="W38" s="2"/>
      <c r="X38" s="2"/>
      <c r="Y38" s="2"/>
      <c r="Z38" s="2"/>
    </row>
    <row r="39" spans="1:26" ht="18" customHeight="1">
      <c r="A39" s="541" t="s">
        <v>319</v>
      </c>
      <c r="B39" s="542">
        <v>0.8</v>
      </c>
      <c r="C39" s="545">
        <v>1949606179</v>
      </c>
      <c r="D39" s="545">
        <v>2144532249</v>
      </c>
      <c r="E39" s="43"/>
      <c r="F39" s="544">
        <f t="shared" si="0"/>
        <v>0.90910555432733897</v>
      </c>
      <c r="G39" s="770"/>
      <c r="H39" s="770"/>
      <c r="I39" s="770"/>
      <c r="J39" s="770"/>
      <c r="K39" s="770"/>
      <c r="L39" s="770"/>
      <c r="M39" s="771"/>
      <c r="N39" s="2"/>
      <c r="O39" s="2"/>
      <c r="P39" s="2"/>
      <c r="Q39" s="2"/>
      <c r="R39" s="2"/>
      <c r="S39" s="2"/>
      <c r="T39" s="2"/>
      <c r="U39" s="2"/>
      <c r="V39" s="2"/>
      <c r="W39" s="2"/>
      <c r="X39" s="2"/>
      <c r="Y39" s="2"/>
      <c r="Z39" s="2"/>
    </row>
    <row r="40" spans="1:26" ht="21" customHeight="1">
      <c r="A40" s="546" t="s">
        <v>320</v>
      </c>
      <c r="B40" s="542">
        <v>0.8</v>
      </c>
      <c r="C40" s="545">
        <v>2067860650</v>
      </c>
      <c r="D40" s="545">
        <v>2651342433</v>
      </c>
      <c r="E40" s="43"/>
      <c r="F40" s="547">
        <f t="shared" si="0"/>
        <v>0.77992967798588386</v>
      </c>
      <c r="G40" s="770"/>
      <c r="H40" s="770"/>
      <c r="I40" s="770"/>
      <c r="J40" s="770"/>
      <c r="K40" s="770"/>
      <c r="L40" s="770"/>
      <c r="M40" s="771"/>
      <c r="N40" s="2"/>
      <c r="O40" s="2"/>
      <c r="P40" s="2"/>
      <c r="Q40" s="2"/>
      <c r="R40" s="2"/>
      <c r="S40" s="2"/>
      <c r="T40" s="2"/>
      <c r="U40" s="2"/>
      <c r="V40" s="2"/>
      <c r="W40" s="2"/>
      <c r="X40" s="2"/>
      <c r="Y40" s="2"/>
      <c r="Z40" s="2"/>
    </row>
    <row r="41" spans="1:26" ht="22.5" customHeight="1">
      <c r="A41" s="546" t="s">
        <v>374</v>
      </c>
      <c r="B41" s="542">
        <v>0.8</v>
      </c>
      <c r="C41" s="545">
        <v>3170042145</v>
      </c>
      <c r="D41" s="545">
        <v>3519708260</v>
      </c>
      <c r="E41" s="43"/>
      <c r="F41" s="544">
        <f t="shared" si="0"/>
        <v>0.90065480171359424</v>
      </c>
      <c r="G41" s="770"/>
      <c r="H41" s="770"/>
      <c r="I41" s="770"/>
      <c r="J41" s="770"/>
      <c r="K41" s="770"/>
      <c r="L41" s="770"/>
      <c r="M41" s="771"/>
      <c r="N41" s="2"/>
      <c r="O41" s="2"/>
      <c r="P41" s="2"/>
      <c r="Q41" s="2"/>
      <c r="R41" s="2"/>
      <c r="S41" s="2"/>
      <c r="T41" s="2"/>
      <c r="U41" s="2"/>
      <c r="V41" s="2"/>
      <c r="W41" s="2"/>
      <c r="X41" s="2"/>
      <c r="Y41" s="2"/>
      <c r="Z41" s="2"/>
    </row>
    <row r="42" spans="1:26" ht="22.5" customHeight="1">
      <c r="A42" s="546" t="s">
        <v>323</v>
      </c>
      <c r="B42" s="542">
        <v>0.8</v>
      </c>
      <c r="C42" s="548"/>
      <c r="D42" s="548"/>
      <c r="E42" s="43"/>
      <c r="F42" s="547" t="e">
        <f t="shared" si="0"/>
        <v>#DIV/0!</v>
      </c>
      <c r="G42" s="770"/>
      <c r="H42" s="770"/>
      <c r="I42" s="770"/>
      <c r="J42" s="770"/>
      <c r="K42" s="770"/>
      <c r="L42" s="770"/>
      <c r="M42" s="771"/>
      <c r="N42" s="2"/>
      <c r="O42" s="2"/>
      <c r="P42" s="2"/>
      <c r="Q42" s="160"/>
      <c r="R42" s="160"/>
      <c r="S42" s="2"/>
      <c r="T42" s="2"/>
      <c r="U42" s="2"/>
      <c r="V42" s="2"/>
      <c r="W42" s="2"/>
      <c r="X42" s="2"/>
      <c r="Y42" s="2"/>
      <c r="Z42" s="2"/>
    </row>
    <row r="43" spans="1:26" ht="21.75" customHeight="1">
      <c r="A43" s="546" t="s">
        <v>324</v>
      </c>
      <c r="B43" s="542">
        <v>0.8</v>
      </c>
      <c r="C43" s="548"/>
      <c r="D43" s="548"/>
      <c r="E43" s="43"/>
      <c r="F43" s="547" t="e">
        <f t="shared" si="0"/>
        <v>#DIV/0!</v>
      </c>
      <c r="G43" s="770"/>
      <c r="H43" s="770"/>
      <c r="I43" s="770"/>
      <c r="J43" s="770"/>
      <c r="K43" s="770"/>
      <c r="L43" s="770"/>
      <c r="M43" s="771"/>
      <c r="N43" s="2"/>
      <c r="O43" s="2"/>
      <c r="P43" s="2"/>
      <c r="Q43" s="2"/>
      <c r="R43" s="2"/>
      <c r="S43" s="2"/>
      <c r="T43" s="2"/>
      <c r="U43" s="2"/>
      <c r="V43" s="2"/>
      <c r="W43" s="2"/>
      <c r="X43" s="2"/>
      <c r="Y43" s="2"/>
      <c r="Z43" s="2"/>
    </row>
    <row r="44" spans="1:26" ht="18.75" customHeight="1">
      <c r="A44" s="546" t="s">
        <v>325</v>
      </c>
      <c r="B44" s="542">
        <v>0.8</v>
      </c>
      <c r="C44" s="548"/>
      <c r="D44" s="548"/>
      <c r="E44" s="43"/>
      <c r="F44" s="547" t="e">
        <f t="shared" si="0"/>
        <v>#DIV/0!</v>
      </c>
      <c r="G44" s="770"/>
      <c r="H44" s="770"/>
      <c r="I44" s="770"/>
      <c r="J44" s="770"/>
      <c r="K44" s="770"/>
      <c r="L44" s="770"/>
      <c r="M44" s="771"/>
      <c r="N44" s="2"/>
      <c r="O44" s="2"/>
      <c r="P44" s="2"/>
      <c r="Q44" s="2"/>
      <c r="R44" s="2"/>
      <c r="S44" s="2"/>
      <c r="T44" s="2"/>
      <c r="U44" s="2"/>
      <c r="V44" s="2"/>
      <c r="W44" s="2"/>
      <c r="X44" s="2"/>
      <c r="Y44" s="2"/>
      <c r="Z44" s="2"/>
    </row>
    <row r="45" spans="1:26" ht="22.5" customHeight="1">
      <c r="A45" s="546" t="s">
        <v>326</v>
      </c>
      <c r="B45" s="542">
        <v>0.8</v>
      </c>
      <c r="C45" s="549"/>
      <c r="D45" s="549"/>
      <c r="E45" s="43"/>
      <c r="F45" s="547" t="e">
        <f t="shared" si="0"/>
        <v>#DIV/0!</v>
      </c>
      <c r="G45" s="770"/>
      <c r="H45" s="770"/>
      <c r="I45" s="770"/>
      <c r="J45" s="770"/>
      <c r="K45" s="770"/>
      <c r="L45" s="770"/>
      <c r="M45" s="771"/>
      <c r="N45" s="2"/>
      <c r="O45" s="2"/>
      <c r="P45" s="2"/>
      <c r="Q45" s="2"/>
      <c r="R45" s="2"/>
      <c r="S45" s="2"/>
      <c r="T45" s="2"/>
      <c r="U45" s="2"/>
      <c r="V45" s="2"/>
      <c r="W45" s="2"/>
      <c r="X45" s="2"/>
      <c r="Y45" s="2"/>
      <c r="Z45" s="2"/>
    </row>
    <row r="46" spans="1:26" ht="37.5" customHeight="1">
      <c r="A46" s="45" t="s">
        <v>73</v>
      </c>
      <c r="B46" s="46">
        <f>AVERAGE(B34:B45)</f>
        <v>0.79999999999999993</v>
      </c>
      <c r="C46" s="550">
        <f t="shared" ref="C46:D46" si="1">SUM(C34:C45)</f>
        <v>34456946502</v>
      </c>
      <c r="D46" s="550">
        <f t="shared" si="1"/>
        <v>36668685288</v>
      </c>
      <c r="E46" s="551"/>
      <c r="F46" s="544">
        <f t="shared" si="0"/>
        <v>0.93968317193188811</v>
      </c>
      <c r="G46" s="770"/>
      <c r="H46" s="770"/>
      <c r="I46" s="770"/>
      <c r="J46" s="770"/>
      <c r="K46" s="770"/>
      <c r="L46" s="770"/>
      <c r="M46" s="771"/>
      <c r="N46" s="2"/>
      <c r="O46" s="2"/>
      <c r="P46" s="2"/>
      <c r="Q46" s="2"/>
      <c r="R46" s="2"/>
      <c r="S46" s="2"/>
      <c r="T46" s="2"/>
      <c r="U46" s="2"/>
      <c r="V46" s="2"/>
      <c r="W46" s="2"/>
      <c r="X46" s="2"/>
      <c r="Y46" s="2"/>
      <c r="Z46" s="2"/>
    </row>
    <row r="47" spans="1:26" ht="9" customHeight="1">
      <c r="A47" s="51"/>
      <c r="B47" s="2"/>
      <c r="C47" s="2"/>
      <c r="D47" s="2"/>
      <c r="E47" s="2"/>
      <c r="F47" s="2"/>
      <c r="G47" s="774"/>
      <c r="H47" s="774"/>
      <c r="I47" s="774"/>
      <c r="J47" s="774"/>
      <c r="K47" s="774"/>
      <c r="L47" s="774"/>
      <c r="M47" s="775"/>
      <c r="N47" s="2"/>
      <c r="O47" s="2"/>
      <c r="P47" s="2"/>
      <c r="Q47" s="2"/>
      <c r="R47" s="2"/>
      <c r="S47" s="2"/>
      <c r="T47" s="2"/>
      <c r="U47" s="2"/>
      <c r="V47" s="2"/>
      <c r="W47" s="2"/>
      <c r="X47" s="2"/>
      <c r="Y47" s="2"/>
      <c r="Z47" s="2"/>
    </row>
    <row r="48" spans="1:26" ht="36" customHeight="1">
      <c r="A48" s="855" t="s">
        <v>74</v>
      </c>
      <c r="B48" s="777"/>
      <c r="C48" s="777"/>
      <c r="D48" s="777"/>
      <c r="E48" s="777"/>
      <c r="F48" s="777"/>
      <c r="G48" s="777"/>
      <c r="H48" s="777"/>
      <c r="I48" s="777"/>
      <c r="J48" s="777"/>
      <c r="K48" s="777"/>
      <c r="L48" s="777"/>
      <c r="M48" s="778"/>
      <c r="N48" s="2"/>
      <c r="O48" s="2"/>
      <c r="P48" s="2"/>
      <c r="Q48" s="2"/>
      <c r="R48" s="2"/>
      <c r="S48" s="2"/>
      <c r="T48" s="2"/>
      <c r="U48" s="2"/>
      <c r="V48" s="2"/>
      <c r="W48" s="2"/>
      <c r="X48" s="2"/>
      <c r="Y48" s="2"/>
      <c r="Z48" s="2"/>
    </row>
    <row r="49" spans="1:26" ht="409.5" customHeight="1">
      <c r="A49" s="1280" t="s">
        <v>689</v>
      </c>
      <c r="B49" s="809"/>
      <c r="C49" s="809"/>
      <c r="D49" s="809"/>
      <c r="E49" s="809"/>
      <c r="F49" s="809"/>
      <c r="G49" s="809"/>
      <c r="H49" s="809"/>
      <c r="I49" s="809"/>
      <c r="J49" s="809"/>
      <c r="K49" s="809"/>
      <c r="L49" s="809"/>
      <c r="M49" s="820"/>
      <c r="N49" s="2"/>
      <c r="O49" s="2"/>
      <c r="P49" s="2"/>
      <c r="Q49" s="2"/>
      <c r="R49" s="2"/>
      <c r="S49" s="2"/>
      <c r="T49" s="2"/>
      <c r="U49" s="2"/>
      <c r="V49" s="2"/>
      <c r="W49" s="2"/>
      <c r="X49" s="2"/>
      <c r="Y49" s="2"/>
      <c r="Z49" s="2"/>
    </row>
    <row r="50" spans="1:26" ht="31.5" customHeight="1">
      <c r="A50" s="864" t="s">
        <v>76</v>
      </c>
      <c r="B50" s="809"/>
      <c r="C50" s="810"/>
      <c r="D50" s="890" t="s">
        <v>77</v>
      </c>
      <c r="E50" s="809"/>
      <c r="F50" s="810"/>
      <c r="G50" s="853" t="s">
        <v>78</v>
      </c>
      <c r="H50" s="809"/>
      <c r="I50" s="809"/>
      <c r="J50" s="810"/>
      <c r="K50" s="857" t="s">
        <v>79</v>
      </c>
      <c r="L50" s="1178" t="s">
        <v>101</v>
      </c>
      <c r="M50" s="820"/>
      <c r="N50" s="53"/>
      <c r="O50" s="54"/>
      <c r="P50" s="54"/>
      <c r="Q50" s="54"/>
      <c r="R50" s="54"/>
      <c r="S50" s="54"/>
      <c r="T50" s="54"/>
      <c r="U50" s="54"/>
      <c r="V50" s="54"/>
      <c r="W50" s="54"/>
      <c r="X50" s="54"/>
      <c r="Y50" s="54"/>
      <c r="Z50" s="54"/>
    </row>
    <row r="51" spans="1:26" ht="31.5" customHeight="1">
      <c r="A51" s="773"/>
      <c r="B51" s="774"/>
      <c r="C51" s="811"/>
      <c r="D51" s="836"/>
      <c r="E51" s="774"/>
      <c r="F51" s="811"/>
      <c r="G51" s="836"/>
      <c r="H51" s="774"/>
      <c r="I51" s="774"/>
      <c r="J51" s="811"/>
      <c r="K51" s="858"/>
      <c r="L51" s="884"/>
      <c r="M51" s="1034"/>
      <c r="N51" s="53"/>
      <c r="O51" s="54"/>
      <c r="P51" s="54"/>
      <c r="Q51" s="54"/>
      <c r="R51" s="54"/>
      <c r="S51" s="54"/>
      <c r="T51" s="54"/>
      <c r="U51" s="54"/>
      <c r="V51" s="54"/>
      <c r="W51" s="54"/>
      <c r="X51" s="54"/>
      <c r="Y51" s="54"/>
      <c r="Z51" s="54"/>
    </row>
    <row r="52" spans="1:26" ht="57" customHeight="1">
      <c r="A52" s="892" t="s">
        <v>81</v>
      </c>
      <c r="B52" s="777"/>
      <c r="C52" s="802"/>
      <c r="D52" s="1291" t="s">
        <v>647</v>
      </c>
      <c r="E52" s="777"/>
      <c r="F52" s="777"/>
      <c r="G52" s="777"/>
      <c r="H52" s="777"/>
      <c r="I52" s="777"/>
      <c r="J52" s="797"/>
      <c r="K52" s="326" t="s">
        <v>83</v>
      </c>
      <c r="L52" s="1291" t="s">
        <v>690</v>
      </c>
      <c r="M52" s="797"/>
      <c r="N52" s="53"/>
      <c r="O52" s="54"/>
      <c r="P52" s="54"/>
      <c r="Q52" s="54"/>
      <c r="R52" s="54"/>
      <c r="S52" s="54"/>
      <c r="T52" s="54"/>
      <c r="U52" s="54"/>
      <c r="V52" s="54"/>
      <c r="W52" s="54"/>
      <c r="X52" s="54"/>
      <c r="Y52" s="54"/>
      <c r="Z52" s="54"/>
    </row>
    <row r="53" spans="1:26" ht="57.75" customHeight="1">
      <c r="A53" s="876" t="s">
        <v>85</v>
      </c>
      <c r="B53" s="766"/>
      <c r="C53" s="877"/>
      <c r="D53" s="1292" t="s">
        <v>649</v>
      </c>
      <c r="E53" s="766"/>
      <c r="F53" s="766"/>
      <c r="G53" s="766"/>
      <c r="H53" s="766"/>
      <c r="I53" s="766"/>
      <c r="J53" s="789"/>
      <c r="K53" s="435" t="s">
        <v>86</v>
      </c>
      <c r="L53" s="1167">
        <v>45919</v>
      </c>
      <c r="M53" s="767"/>
      <c r="N53" s="4"/>
      <c r="O53" s="4"/>
      <c r="P53" s="4"/>
      <c r="Q53" s="4"/>
      <c r="R53" s="4"/>
      <c r="S53" s="4"/>
      <c r="T53" s="4"/>
      <c r="U53" s="4"/>
      <c r="V53" s="4"/>
      <c r="W53" s="4"/>
      <c r="X53" s="4"/>
      <c r="Y53" s="4"/>
      <c r="Z53" s="4"/>
    </row>
    <row r="54" spans="1:26" ht="35.25" customHeight="1">
      <c r="A54" s="779" t="s">
        <v>191</v>
      </c>
      <c r="B54" s="766"/>
      <c r="C54" s="766"/>
      <c r="D54" s="766"/>
      <c r="E54" s="766"/>
      <c r="F54" s="766"/>
      <c r="G54" s="766"/>
      <c r="H54" s="766"/>
      <c r="I54" s="766"/>
      <c r="J54" s="766"/>
      <c r="K54" s="766"/>
      <c r="L54" s="766"/>
      <c r="M54" s="767"/>
      <c r="N54" s="4"/>
      <c r="O54" s="4"/>
      <c r="P54" s="4"/>
      <c r="Q54" s="4"/>
      <c r="R54" s="4"/>
      <c r="S54" s="4"/>
      <c r="T54" s="4"/>
      <c r="U54" s="4"/>
      <c r="V54" s="4"/>
      <c r="W54" s="4"/>
      <c r="X54" s="4"/>
      <c r="Y54" s="4"/>
      <c r="Z54" s="4"/>
    </row>
    <row r="55" spans="1:26" ht="30.75" customHeight="1">
      <c r="A55" s="863" t="s">
        <v>88</v>
      </c>
      <c r="B55" s="777"/>
      <c r="C55" s="777"/>
      <c r="D55" s="777"/>
      <c r="E55" s="777"/>
      <c r="F55" s="777"/>
      <c r="G55" s="777"/>
      <c r="H55" s="777"/>
      <c r="I55" s="777"/>
      <c r="J55" s="777"/>
      <c r="K55" s="777"/>
      <c r="L55" s="777"/>
      <c r="M55" s="778"/>
      <c r="N55" s="2"/>
      <c r="O55" s="2"/>
      <c r="P55" s="2"/>
      <c r="Q55" s="2"/>
      <c r="R55" s="2"/>
      <c r="S55" s="2"/>
      <c r="T55" s="2"/>
      <c r="U55" s="2"/>
      <c r="V55" s="2"/>
      <c r="W55" s="2"/>
      <c r="X55" s="2"/>
      <c r="Y55" s="2"/>
      <c r="Z55" s="2"/>
    </row>
    <row r="56" spans="1:26" ht="15.75" customHeight="1">
      <c r="A56" s="860" t="s">
        <v>89</v>
      </c>
      <c r="B56" s="777"/>
      <c r="C56" s="797"/>
      <c r="D56" s="861" t="s">
        <v>90</v>
      </c>
      <c r="E56" s="777"/>
      <c r="F56" s="797"/>
      <c r="G56" s="861" t="s">
        <v>91</v>
      </c>
      <c r="H56" s="777"/>
      <c r="I56" s="777"/>
      <c r="J56" s="797"/>
      <c r="K56" s="57" t="s">
        <v>192</v>
      </c>
      <c r="L56" s="861" t="s">
        <v>91</v>
      </c>
      <c r="M56" s="778"/>
      <c r="N56" s="2"/>
      <c r="O56" s="2"/>
      <c r="P56" s="2"/>
      <c r="Q56" s="2"/>
      <c r="R56" s="2"/>
      <c r="S56" s="2"/>
      <c r="T56" s="2"/>
      <c r="U56" s="2"/>
      <c r="V56" s="2"/>
      <c r="W56" s="2"/>
      <c r="X56" s="2"/>
      <c r="Y56" s="2"/>
      <c r="Z56" s="2"/>
    </row>
    <row r="57" spans="1:26" ht="48" customHeight="1">
      <c r="A57" s="961" t="s">
        <v>93</v>
      </c>
      <c r="B57" s="777"/>
      <c r="C57" s="797"/>
      <c r="D57" s="829" t="s">
        <v>94</v>
      </c>
      <c r="E57" s="777"/>
      <c r="F57" s="797"/>
      <c r="G57" s="830" t="s">
        <v>691</v>
      </c>
      <c r="H57" s="777"/>
      <c r="I57" s="777"/>
      <c r="J57" s="797"/>
      <c r="K57" s="58"/>
      <c r="L57" s="828"/>
      <c r="M57" s="778"/>
      <c r="N57" s="2"/>
      <c r="O57" s="2"/>
      <c r="P57" s="2"/>
      <c r="Q57" s="2"/>
      <c r="R57" s="2"/>
      <c r="S57" s="2"/>
      <c r="T57" s="2"/>
      <c r="U57" s="2"/>
      <c r="V57" s="2"/>
      <c r="W57" s="2"/>
      <c r="X57" s="2"/>
      <c r="Y57" s="2"/>
      <c r="Z57" s="2"/>
    </row>
    <row r="58" spans="1:26" ht="78" customHeight="1">
      <c r="A58" s="961" t="s">
        <v>96</v>
      </c>
      <c r="B58" s="777"/>
      <c r="C58" s="797"/>
      <c r="D58" s="829" t="s">
        <v>94</v>
      </c>
      <c r="E58" s="777"/>
      <c r="F58" s="797"/>
      <c r="G58" s="831" t="s">
        <v>97</v>
      </c>
      <c r="H58" s="777"/>
      <c r="I58" s="777"/>
      <c r="J58" s="797"/>
      <c r="K58" s="59"/>
      <c r="L58" s="828"/>
      <c r="M58" s="778"/>
      <c r="N58" s="2"/>
      <c r="O58" s="2"/>
      <c r="P58" s="2"/>
      <c r="Q58" s="2"/>
      <c r="R58" s="2"/>
      <c r="S58" s="2"/>
      <c r="T58" s="2"/>
      <c r="U58" s="2"/>
      <c r="V58" s="2"/>
      <c r="W58" s="2"/>
      <c r="X58" s="2"/>
      <c r="Y58" s="2"/>
      <c r="Z58" s="2"/>
    </row>
    <row r="59" spans="1:26" ht="49.5" customHeight="1">
      <c r="A59" s="961" t="s">
        <v>98</v>
      </c>
      <c r="B59" s="777"/>
      <c r="C59" s="797"/>
      <c r="D59" s="829" t="s">
        <v>94</v>
      </c>
      <c r="E59" s="777"/>
      <c r="F59" s="797"/>
      <c r="G59" s="831" t="s">
        <v>99</v>
      </c>
      <c r="H59" s="777"/>
      <c r="I59" s="777"/>
      <c r="J59" s="797"/>
      <c r="K59" s="58"/>
      <c r="L59" s="828"/>
      <c r="M59" s="778"/>
      <c r="N59" s="2"/>
      <c r="O59" s="2"/>
      <c r="P59" s="2"/>
      <c r="Q59" s="2"/>
      <c r="R59" s="2"/>
      <c r="S59" s="2"/>
      <c r="T59" s="2"/>
      <c r="U59" s="2"/>
      <c r="V59" s="2"/>
      <c r="W59" s="2"/>
      <c r="X59" s="2"/>
      <c r="Y59" s="2"/>
      <c r="Z59" s="2"/>
    </row>
    <row r="60" spans="1:26" ht="58.5" customHeight="1">
      <c r="A60" s="961" t="s">
        <v>100</v>
      </c>
      <c r="B60" s="777"/>
      <c r="C60" s="797"/>
      <c r="D60" s="829" t="s">
        <v>101</v>
      </c>
      <c r="E60" s="777"/>
      <c r="F60" s="797"/>
      <c r="G60" s="832" t="s">
        <v>102</v>
      </c>
      <c r="H60" s="777"/>
      <c r="I60" s="777"/>
      <c r="J60" s="797"/>
      <c r="K60" s="58"/>
      <c r="L60" s="828"/>
      <c r="M60" s="778"/>
      <c r="N60" s="2"/>
      <c r="O60" s="2"/>
      <c r="P60" s="2"/>
      <c r="Q60" s="2"/>
      <c r="R60" s="2"/>
      <c r="S60" s="2"/>
      <c r="T60" s="2"/>
      <c r="U60" s="2"/>
      <c r="V60" s="2"/>
      <c r="W60" s="2"/>
      <c r="X60" s="2"/>
      <c r="Y60" s="2"/>
      <c r="Z60" s="2"/>
    </row>
    <row r="61" spans="1:26" ht="42.75" customHeight="1">
      <c r="A61" s="879" t="s">
        <v>103</v>
      </c>
      <c r="B61" s="809"/>
      <c r="C61" s="810"/>
      <c r="D61" s="883" t="s">
        <v>77</v>
      </c>
      <c r="E61" s="809"/>
      <c r="F61" s="809"/>
      <c r="G61" s="809"/>
      <c r="H61" s="809"/>
      <c r="I61" s="809"/>
      <c r="J61" s="810"/>
      <c r="K61" s="887"/>
      <c r="L61" s="888"/>
      <c r="M61" s="820"/>
      <c r="N61" s="2"/>
      <c r="O61" s="2"/>
      <c r="P61" s="2"/>
      <c r="Q61" s="2"/>
      <c r="R61" s="2"/>
      <c r="S61" s="2"/>
      <c r="T61" s="2"/>
      <c r="U61" s="2"/>
      <c r="V61" s="2"/>
      <c r="W61" s="2"/>
      <c r="X61" s="2"/>
      <c r="Y61" s="2"/>
      <c r="Z61" s="2"/>
    </row>
    <row r="62" spans="1:26" ht="37.5" customHeight="1">
      <c r="A62" s="821"/>
      <c r="B62" s="770"/>
      <c r="C62" s="814"/>
      <c r="D62" s="821"/>
      <c r="E62" s="770"/>
      <c r="F62" s="770"/>
      <c r="G62" s="770"/>
      <c r="H62" s="770"/>
      <c r="I62" s="770"/>
      <c r="J62" s="814"/>
      <c r="K62" s="839"/>
      <c r="L62" s="821"/>
      <c r="M62" s="771"/>
      <c r="N62" s="2"/>
      <c r="O62" s="2"/>
      <c r="P62" s="2"/>
      <c r="Q62" s="2"/>
      <c r="R62" s="2"/>
      <c r="S62" s="2"/>
      <c r="T62" s="2"/>
      <c r="U62" s="2"/>
      <c r="V62" s="2"/>
      <c r="W62" s="2"/>
      <c r="X62" s="2"/>
      <c r="Y62" s="2"/>
      <c r="Z62" s="2"/>
    </row>
    <row r="63" spans="1:26" ht="15.75" customHeight="1">
      <c r="A63" s="821"/>
      <c r="B63" s="770"/>
      <c r="C63" s="814"/>
      <c r="D63" s="821"/>
      <c r="E63" s="770"/>
      <c r="F63" s="770"/>
      <c r="G63" s="770"/>
      <c r="H63" s="770"/>
      <c r="I63" s="770"/>
      <c r="J63" s="814"/>
      <c r="K63" s="839"/>
      <c r="L63" s="821"/>
      <c r="M63" s="771"/>
      <c r="N63" s="2"/>
      <c r="O63" s="2"/>
      <c r="P63" s="2"/>
      <c r="Q63" s="2"/>
      <c r="R63" s="2"/>
      <c r="S63" s="2"/>
      <c r="T63" s="2"/>
      <c r="U63" s="2"/>
      <c r="V63" s="2"/>
      <c r="W63" s="2"/>
      <c r="X63" s="2"/>
      <c r="Y63" s="2"/>
      <c r="Z63" s="2"/>
    </row>
    <row r="64" spans="1:26" ht="7.5" customHeight="1">
      <c r="A64" s="836"/>
      <c r="B64" s="774"/>
      <c r="C64" s="811"/>
      <c r="D64" s="884"/>
      <c r="E64" s="885"/>
      <c r="F64" s="885"/>
      <c r="G64" s="885"/>
      <c r="H64" s="885"/>
      <c r="I64" s="885"/>
      <c r="J64" s="886"/>
      <c r="K64" s="839"/>
      <c r="L64" s="821"/>
      <c r="M64" s="771"/>
      <c r="N64" s="2"/>
      <c r="O64" s="2"/>
      <c r="P64" s="2"/>
      <c r="Q64" s="2"/>
      <c r="R64" s="2"/>
      <c r="S64" s="2"/>
      <c r="T64" s="2"/>
      <c r="U64" s="2"/>
      <c r="V64" s="2"/>
      <c r="W64" s="2"/>
      <c r="X64" s="2"/>
      <c r="Y64" s="2"/>
      <c r="Z64" s="2"/>
    </row>
    <row r="65" spans="1:26" ht="48.75" customHeight="1">
      <c r="A65" s="880" t="s">
        <v>133</v>
      </c>
      <c r="B65" s="777"/>
      <c r="C65" s="802"/>
      <c r="D65" s="962" t="s">
        <v>134</v>
      </c>
      <c r="E65" s="777"/>
      <c r="F65" s="777"/>
      <c r="G65" s="777"/>
      <c r="H65" s="777"/>
      <c r="I65" s="777"/>
      <c r="J65" s="797"/>
      <c r="K65" s="882"/>
      <c r="L65" s="777"/>
      <c r="M65" s="797"/>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156" t="s">
        <v>147</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156" t="s">
        <v>172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156" t="s">
        <v>147</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156" t="s">
        <v>142</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80" t="s">
        <v>94</v>
      </c>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80" t="s">
        <v>135</v>
      </c>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80" t="s">
        <v>101</v>
      </c>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80" t="s">
        <v>136</v>
      </c>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38.25" customHeight="1">
      <c r="A117" s="552" t="s">
        <v>193</v>
      </c>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t="s">
        <v>194</v>
      </c>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t="s">
        <v>195</v>
      </c>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t="s">
        <v>17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t="s">
        <v>196</v>
      </c>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t="s">
        <v>197</v>
      </c>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56" t="s">
        <v>198</v>
      </c>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t="s">
        <v>7</v>
      </c>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38.25" customHeight="1">
      <c r="A126" s="2"/>
      <c r="B126" s="2" t="s">
        <v>173</v>
      </c>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51" customHeight="1">
      <c r="A127" s="256" t="s">
        <v>199</v>
      </c>
      <c r="B127" s="2" t="s">
        <v>200</v>
      </c>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5.5" customHeight="1">
      <c r="A128" s="256" t="s">
        <v>201</v>
      </c>
      <c r="B128" s="2" t="s">
        <v>202</v>
      </c>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5.5" customHeight="1">
      <c r="A129" s="2" t="s">
        <v>650</v>
      </c>
      <c r="B129" s="2" t="s">
        <v>203</v>
      </c>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38.25" customHeight="1">
      <c r="A130" s="2" t="s">
        <v>21</v>
      </c>
      <c r="B130" s="2" t="s">
        <v>204</v>
      </c>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63.75" customHeight="1">
      <c r="A131" s="2" t="s">
        <v>145</v>
      </c>
      <c r="B131" s="2" t="s">
        <v>205</v>
      </c>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5.5" customHeight="1">
      <c r="A132" s="2" t="s">
        <v>147</v>
      </c>
      <c r="B132" s="2" t="s">
        <v>206</v>
      </c>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5.5" customHeight="1">
      <c r="A133" s="2" t="s">
        <v>651</v>
      </c>
      <c r="B133" s="2" t="s">
        <v>208</v>
      </c>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t="s">
        <v>209</v>
      </c>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5.5" customHeight="1">
      <c r="A135" s="2"/>
      <c r="B135" s="2" t="s">
        <v>210</v>
      </c>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5.5" customHeight="1">
      <c r="A136" s="2"/>
      <c r="B136" s="2" t="s">
        <v>211</v>
      </c>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5.5" customHeight="1">
      <c r="A142" s="256" t="s">
        <v>138</v>
      </c>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t="s">
        <v>5</v>
      </c>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t="s">
        <v>105</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5.5" customHeight="1">
      <c r="A152" s="256" t="s">
        <v>212</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customHeight="1">
      <c r="A153" s="158" t="s">
        <v>213</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customHeight="1">
      <c r="A154" s="158" t="s">
        <v>214</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customHeight="1">
      <c r="A155" s="158" t="s">
        <v>215</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customHeight="1">
      <c r="A156" s="158" t="s">
        <v>216</v>
      </c>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159" t="s">
        <v>3</v>
      </c>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5.5" customHeight="1">
      <c r="A159" s="256" t="s">
        <v>217</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t="s">
        <v>94</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t="s">
        <v>218</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t="s">
        <v>219</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95">
    <mergeCell ref="L58:M58"/>
    <mergeCell ref="L59:M59"/>
    <mergeCell ref="A52:C52"/>
    <mergeCell ref="D52:J52"/>
    <mergeCell ref="L52:M52"/>
    <mergeCell ref="D53:J53"/>
    <mergeCell ref="L53:M53"/>
    <mergeCell ref="D50:F51"/>
    <mergeCell ref="G50:J51"/>
    <mergeCell ref="K50:K51"/>
    <mergeCell ref="L50:M51"/>
    <mergeCell ref="A31:M31"/>
    <mergeCell ref="A32:F32"/>
    <mergeCell ref="G32:M33"/>
    <mergeCell ref="G34:M47"/>
    <mergeCell ref="A48:M48"/>
    <mergeCell ref="A49:M49"/>
    <mergeCell ref="A50:C51"/>
    <mergeCell ref="K65:M65"/>
    <mergeCell ref="A59:C59"/>
    <mergeCell ref="D59:F59"/>
    <mergeCell ref="A60:C60"/>
    <mergeCell ref="D60:F60"/>
    <mergeCell ref="D61:J64"/>
    <mergeCell ref="K61:K64"/>
    <mergeCell ref="L61:M64"/>
    <mergeCell ref="G59:J59"/>
    <mergeCell ref="G60:J60"/>
    <mergeCell ref="L60:M60"/>
    <mergeCell ref="A58:C58"/>
    <mergeCell ref="D58:F58"/>
    <mergeCell ref="A61:C64"/>
    <mergeCell ref="A65:C65"/>
    <mergeCell ref="D65:J65"/>
    <mergeCell ref="G58:J58"/>
    <mergeCell ref="A53:C53"/>
    <mergeCell ref="A56:C56"/>
    <mergeCell ref="D56:F56"/>
    <mergeCell ref="A57:C57"/>
    <mergeCell ref="D57:F57"/>
    <mergeCell ref="A54:M54"/>
    <mergeCell ref="A55:M55"/>
    <mergeCell ref="G56:J56"/>
    <mergeCell ref="L56:M56"/>
    <mergeCell ref="G57:J57"/>
    <mergeCell ref="L57:M5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8" xr:uid="{00000000-0002-0000-2300-000000000000}">
      <formula1>$A$143:$A$145</formula1>
    </dataValidation>
    <dataValidation type="list" allowBlank="1" showErrorMessage="1" sqref="K57" xr:uid="{00000000-0002-0000-2300-000001000000}">
      <formula1>$A$79:$A$82</formula1>
    </dataValidation>
    <dataValidation type="list" allowBlank="1" showInputMessage="1" showErrorMessage="1" prompt=" - " sqref="D7" xr:uid="{00000000-0002-0000-2300-000002000000}">
      <formula1>$A$153:$A$157</formula1>
    </dataValidation>
    <dataValidation type="list" allowBlank="1" showInputMessage="1" showErrorMessage="1" prompt=" - " sqref="D12" xr:uid="{00000000-0002-0000-2300-000003000000}">
      <formula1>$A$118:$A$123</formula1>
    </dataValidation>
    <dataValidation type="list" allowBlank="1" showInputMessage="1" showErrorMessage="1" prompt=" - " sqref="D57:D60" xr:uid="{00000000-0002-0000-2300-000004000000}">
      <formula1>$A$79:$A$82</formula1>
    </dataValidation>
    <dataValidation type="list" allowBlank="1" showInputMessage="1" showErrorMessage="1" prompt=" - " sqref="D13" xr:uid="{00000000-0002-0000-2300-000005000000}">
      <formula1>$A$129:$A$136</formula1>
    </dataValidation>
    <dataValidation type="list" allowBlank="1" showInputMessage="1" showErrorMessage="1" prompt=" - " sqref="L8" xr:uid="{00000000-0002-0000-2300-000006000000}">
      <formula1>$B$125:$B$137</formula1>
    </dataValidation>
  </dataValidations>
  <hyperlinks>
    <hyperlink ref="A49" r:id="rId1" xr:uid="{00000000-0004-0000-2300-000000000000}"/>
  </hyperlinks>
  <pageMargins left="0.7" right="0.7" top="0.75" bottom="0.75" header="0" footer="0"/>
  <pageSetup orientation="landscape"/>
  <headerFooter>
    <oddFooter>&amp;LV5-20-05-2022</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AE1000"/>
  <sheetViews>
    <sheetView workbookViewId="0"/>
  </sheetViews>
  <sheetFormatPr baseColWidth="10" defaultColWidth="12.5703125" defaultRowHeight="15" customHeight="1"/>
  <cols>
    <col min="1" max="1" width="14.140625" customWidth="1"/>
    <col min="3" max="3" width="12.85546875" customWidth="1"/>
    <col min="4" max="4" width="13.85546875" customWidth="1"/>
    <col min="5" max="5" width="13.4257812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21.28515625" customWidth="1"/>
    <col min="15" max="16" width="10.7109375" hidden="1" customWidth="1"/>
    <col min="18" max="18" width="14.85546875" customWidth="1"/>
    <col min="19" max="19" width="14.5703125" customWidth="1"/>
    <col min="20" max="21" width="11.42578125" customWidth="1"/>
    <col min="22" max="22" width="13" customWidth="1"/>
    <col min="24" max="24" width="13" customWidth="1"/>
    <col min="25" max="25" width="15.42578125" customWidth="1"/>
    <col min="26" max="31" width="11.42578125" customWidth="1"/>
  </cols>
  <sheetData>
    <row r="1" spans="1:31"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c r="AA1" s="2"/>
      <c r="AB1" s="2"/>
      <c r="AC1" s="2"/>
      <c r="AD1" s="2"/>
      <c r="AE1" s="2"/>
    </row>
    <row r="2" spans="1:31"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c r="AA2" s="2"/>
      <c r="AB2" s="2"/>
      <c r="AC2" s="2"/>
      <c r="AD2" s="2"/>
      <c r="AE2" s="2"/>
    </row>
    <row r="3" spans="1:31"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c r="AA3" s="2"/>
      <c r="AB3" s="2"/>
      <c r="AC3" s="2"/>
      <c r="AD3" s="2"/>
      <c r="AE3" s="2"/>
    </row>
    <row r="4" spans="1:31"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c r="AA4" s="2"/>
      <c r="AB4" s="2"/>
      <c r="AC4" s="2"/>
      <c r="AD4" s="2"/>
      <c r="AE4" s="2"/>
    </row>
    <row r="5" spans="1:31"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c r="AA5" s="2"/>
      <c r="AB5" s="2"/>
      <c r="AC5" s="2"/>
      <c r="AD5" s="2"/>
      <c r="AE5" s="2"/>
    </row>
    <row r="6" spans="1:31"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c r="AA6" s="2"/>
      <c r="AB6" s="2"/>
      <c r="AC6" s="2"/>
      <c r="AD6" s="2"/>
      <c r="AE6" s="2"/>
    </row>
    <row r="7" spans="1:31"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c r="AA7" s="2"/>
      <c r="AB7" s="2"/>
      <c r="AC7" s="2"/>
      <c r="AD7" s="2"/>
      <c r="AE7" s="2"/>
    </row>
    <row r="8" spans="1:31" ht="34.5" customHeight="1">
      <c r="A8" s="788" t="s">
        <v>4</v>
      </c>
      <c r="B8" s="766"/>
      <c r="C8" s="789"/>
      <c r="D8" s="765" t="s">
        <v>105</v>
      </c>
      <c r="E8" s="766"/>
      <c r="F8" s="766"/>
      <c r="G8" s="766"/>
      <c r="H8" s="766"/>
      <c r="I8" s="766"/>
      <c r="J8" s="767"/>
      <c r="K8" s="3" t="s">
        <v>6</v>
      </c>
      <c r="L8" s="768" t="s">
        <v>211</v>
      </c>
      <c r="M8" s="767"/>
      <c r="N8" s="2"/>
      <c r="O8" s="2"/>
      <c r="P8" s="2"/>
      <c r="Q8" s="2"/>
      <c r="R8" s="2"/>
      <c r="S8" s="2"/>
      <c r="T8" s="2"/>
      <c r="U8" s="2"/>
      <c r="V8" s="2"/>
      <c r="W8" s="2"/>
      <c r="X8" s="2"/>
      <c r="Y8" s="2"/>
      <c r="Z8" s="2"/>
      <c r="AA8" s="2"/>
      <c r="AB8" s="2"/>
      <c r="AC8" s="2"/>
      <c r="AD8" s="2"/>
      <c r="AE8" s="2"/>
    </row>
    <row r="9" spans="1:31"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c r="AA9" s="2"/>
      <c r="AB9" s="2"/>
      <c r="AC9" s="2"/>
      <c r="AD9" s="2"/>
      <c r="AE9" s="2"/>
    </row>
    <row r="10" spans="1:31"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c r="AA10" s="2"/>
      <c r="AB10" s="2"/>
      <c r="AC10" s="2"/>
      <c r="AD10" s="2"/>
      <c r="AE10" s="2"/>
    </row>
    <row r="11" spans="1:31" ht="56.25" customHeight="1">
      <c r="A11" s="783" t="s">
        <v>10</v>
      </c>
      <c r="B11" s="784"/>
      <c r="C11" s="785"/>
      <c r="D11" s="1314" t="s">
        <v>692</v>
      </c>
      <c r="E11" s="784"/>
      <c r="F11" s="784"/>
      <c r="G11" s="784"/>
      <c r="H11" s="784"/>
      <c r="I11" s="784"/>
      <c r="J11" s="784"/>
      <c r="K11" s="784"/>
      <c r="L11" s="784"/>
      <c r="M11" s="787"/>
      <c r="N11" s="195"/>
      <c r="O11" s="553"/>
      <c r="P11" s="553"/>
      <c r="Q11" s="2"/>
      <c r="R11" s="957" t="s">
        <v>12</v>
      </c>
      <c r="S11" s="137" t="s">
        <v>13</v>
      </c>
      <c r="T11" s="958" t="s">
        <v>14</v>
      </c>
      <c r="U11" s="777"/>
      <c r="V11" s="777"/>
      <c r="W11" s="777"/>
      <c r="X11" s="802"/>
      <c r="Y11" s="138" t="s">
        <v>15</v>
      </c>
      <c r="Z11" s="4"/>
      <c r="AA11" s="4"/>
      <c r="AB11" s="4"/>
      <c r="AC11" s="4"/>
      <c r="AD11" s="4"/>
      <c r="AE11" s="4"/>
    </row>
    <row r="12" spans="1:31" ht="36.75" customHeight="1">
      <c r="A12" s="803" t="s">
        <v>16</v>
      </c>
      <c r="B12" s="777"/>
      <c r="C12" s="797"/>
      <c r="D12" s="804" t="s">
        <v>196</v>
      </c>
      <c r="E12" s="777"/>
      <c r="F12" s="777"/>
      <c r="G12" s="777"/>
      <c r="H12" s="777"/>
      <c r="I12" s="777"/>
      <c r="J12" s="777"/>
      <c r="K12" s="777"/>
      <c r="L12" s="777"/>
      <c r="M12" s="778"/>
      <c r="N12" s="195"/>
      <c r="O12" s="4"/>
      <c r="P12" s="4"/>
      <c r="Q12" s="2"/>
      <c r="R12" s="800"/>
      <c r="S12" s="139" t="s">
        <v>18</v>
      </c>
      <c r="T12" s="140" t="s">
        <v>19</v>
      </c>
      <c r="U12" s="140" t="s">
        <v>20</v>
      </c>
      <c r="V12" s="140" t="s">
        <v>21</v>
      </c>
      <c r="W12" s="140" t="s">
        <v>22</v>
      </c>
      <c r="X12" s="141" t="s">
        <v>23</v>
      </c>
      <c r="Y12" s="142"/>
      <c r="Z12" s="4"/>
      <c r="AA12" s="4"/>
      <c r="AB12" s="4"/>
      <c r="AC12" s="4"/>
      <c r="AD12" s="4"/>
      <c r="AE12" s="4"/>
    </row>
    <row r="13" spans="1:31" ht="36.75" customHeight="1">
      <c r="A13" s="803" t="s">
        <v>24</v>
      </c>
      <c r="B13" s="777"/>
      <c r="C13" s="797"/>
      <c r="D13" s="805" t="s">
        <v>21</v>
      </c>
      <c r="E13" s="777"/>
      <c r="F13" s="777"/>
      <c r="G13" s="777"/>
      <c r="H13" s="777"/>
      <c r="I13" s="777"/>
      <c r="J13" s="797"/>
      <c r="K13" s="36" t="s">
        <v>25</v>
      </c>
      <c r="L13" s="805" t="s">
        <v>693</v>
      </c>
      <c r="M13" s="778"/>
      <c r="N13" s="195"/>
      <c r="O13" s="62"/>
      <c r="P13" s="62"/>
      <c r="Q13" s="2"/>
      <c r="R13" s="143" t="s">
        <v>27</v>
      </c>
      <c r="S13" s="13"/>
      <c r="T13" s="14" t="s">
        <v>28</v>
      </c>
      <c r="U13" s="15"/>
      <c r="V13" s="16"/>
      <c r="W13" s="16"/>
      <c r="X13" s="16"/>
      <c r="Y13" s="143" t="s">
        <v>29</v>
      </c>
      <c r="Z13" s="4"/>
      <c r="AA13" s="4"/>
      <c r="AB13" s="4"/>
      <c r="AC13" s="4"/>
      <c r="AD13" s="4"/>
      <c r="AE13" s="4"/>
    </row>
    <row r="14" spans="1:31" ht="34.5" customHeight="1">
      <c r="A14" s="803" t="s">
        <v>30</v>
      </c>
      <c r="B14" s="777"/>
      <c r="C14" s="797"/>
      <c r="D14" s="812" t="s">
        <v>108</v>
      </c>
      <c r="E14" s="777"/>
      <c r="F14" s="797"/>
      <c r="G14" s="874" t="s">
        <v>109</v>
      </c>
      <c r="H14" s="777"/>
      <c r="I14" s="777"/>
      <c r="J14" s="797"/>
      <c r="K14" s="63" t="s">
        <v>110</v>
      </c>
      <c r="L14" s="873" t="s">
        <v>111</v>
      </c>
      <c r="M14" s="778"/>
      <c r="N14" s="195"/>
      <c r="O14" s="4"/>
      <c r="P14" s="4"/>
      <c r="Q14" s="4"/>
      <c r="R14" s="145" t="s">
        <v>32</v>
      </c>
      <c r="S14" s="16"/>
      <c r="T14" s="18"/>
      <c r="U14" s="19" t="s">
        <v>28</v>
      </c>
      <c r="V14" s="16"/>
      <c r="W14" s="16"/>
      <c r="X14" s="16"/>
      <c r="Y14" s="145" t="s">
        <v>29</v>
      </c>
      <c r="Z14" s="4"/>
      <c r="AA14" s="4"/>
      <c r="AB14" s="4"/>
      <c r="AC14" s="4"/>
      <c r="AD14" s="4"/>
      <c r="AE14" s="4"/>
    </row>
    <row r="15" spans="1:31" ht="24.75" customHeight="1">
      <c r="A15" s="959" t="s">
        <v>33</v>
      </c>
      <c r="B15" s="809"/>
      <c r="C15" s="810"/>
      <c r="D15" s="828"/>
      <c r="E15" s="777"/>
      <c r="F15" s="777"/>
      <c r="G15" s="777"/>
      <c r="H15" s="777"/>
      <c r="I15" s="777"/>
      <c r="J15" s="777"/>
      <c r="K15" s="777"/>
      <c r="L15" s="777"/>
      <c r="M15" s="778"/>
      <c r="N15" s="195"/>
      <c r="O15" s="4"/>
      <c r="P15" s="4"/>
      <c r="Q15" s="4"/>
      <c r="R15" s="145" t="s">
        <v>34</v>
      </c>
      <c r="S15" s="16"/>
      <c r="T15" s="16"/>
      <c r="U15" s="19" t="s">
        <v>28</v>
      </c>
      <c r="V15" s="19" t="s">
        <v>28</v>
      </c>
      <c r="W15" s="16"/>
      <c r="X15" s="16"/>
      <c r="Y15" s="145" t="s">
        <v>34</v>
      </c>
      <c r="Z15" s="4"/>
      <c r="AA15" s="4"/>
      <c r="AB15" s="4"/>
      <c r="AC15" s="4"/>
      <c r="AD15" s="4"/>
      <c r="AE15" s="4"/>
    </row>
    <row r="16" spans="1:31" ht="36.75" customHeight="1">
      <c r="A16" s="773"/>
      <c r="B16" s="774"/>
      <c r="C16" s="811"/>
      <c r="D16" s="868" t="s">
        <v>35</v>
      </c>
      <c r="E16" s="777"/>
      <c r="F16" s="797"/>
      <c r="G16" s="871" t="s">
        <v>36</v>
      </c>
      <c r="H16" s="777"/>
      <c r="I16" s="777"/>
      <c r="J16" s="797"/>
      <c r="K16" s="64" t="s">
        <v>37</v>
      </c>
      <c r="L16" s="967" t="s">
        <v>38</v>
      </c>
      <c r="M16" s="778"/>
      <c r="N16" s="195"/>
      <c r="O16" s="4"/>
      <c r="P16" s="4"/>
      <c r="Q16" s="4"/>
      <c r="R16" s="145" t="s">
        <v>39</v>
      </c>
      <c r="S16" s="16"/>
      <c r="T16" s="16"/>
      <c r="U16" s="16"/>
      <c r="V16" s="19" t="s">
        <v>28</v>
      </c>
      <c r="W16" s="19" t="s">
        <v>28</v>
      </c>
      <c r="X16" s="19" t="s">
        <v>28</v>
      </c>
      <c r="Y16" s="145" t="s">
        <v>39</v>
      </c>
      <c r="Z16" s="4"/>
      <c r="AA16" s="4"/>
      <c r="AB16" s="4"/>
      <c r="AC16" s="4"/>
      <c r="AD16" s="4"/>
      <c r="AE16" s="4"/>
    </row>
    <row r="17" spans="1:31" ht="39.75" customHeight="1">
      <c r="A17" s="959" t="s">
        <v>40</v>
      </c>
      <c r="B17" s="809"/>
      <c r="C17" s="810"/>
      <c r="D17" s="951"/>
      <c r="E17" s="777"/>
      <c r="F17" s="777"/>
      <c r="G17" s="777"/>
      <c r="H17" s="777"/>
      <c r="I17" s="777"/>
      <c r="J17" s="777"/>
      <c r="K17" s="777"/>
      <c r="L17" s="777"/>
      <c r="M17" s="778"/>
      <c r="N17" s="195"/>
      <c r="O17" s="4"/>
      <c r="P17" s="4"/>
      <c r="Q17" s="4"/>
      <c r="R17" s="146" t="s">
        <v>42</v>
      </c>
      <c r="S17" s="24"/>
      <c r="T17" s="24"/>
      <c r="U17" s="24"/>
      <c r="V17" s="24"/>
      <c r="W17" s="25" t="s">
        <v>28</v>
      </c>
      <c r="X17" s="26" t="s">
        <v>28</v>
      </c>
      <c r="Y17" s="146" t="s">
        <v>42</v>
      </c>
      <c r="Z17" s="4"/>
      <c r="AA17" s="4"/>
      <c r="AB17" s="4"/>
      <c r="AC17" s="4"/>
      <c r="AD17" s="4"/>
      <c r="AE17" s="4"/>
    </row>
    <row r="18" spans="1:31" ht="20.25" customHeight="1">
      <c r="A18" s="772"/>
      <c r="B18" s="770"/>
      <c r="C18" s="814"/>
      <c r="D18" s="147" t="s">
        <v>114</v>
      </c>
      <c r="E18" s="148">
        <v>2021</v>
      </c>
      <c r="F18" s="148">
        <v>2022</v>
      </c>
      <c r="G18" s="148">
        <v>2023</v>
      </c>
      <c r="H18" s="148">
        <v>2024</v>
      </c>
      <c r="I18" s="148">
        <v>2025</v>
      </c>
      <c r="J18" s="148">
        <v>2026</v>
      </c>
      <c r="K18" s="1309" t="s">
        <v>115</v>
      </c>
      <c r="L18" s="809"/>
      <c r="M18" s="820"/>
      <c r="N18" s="1311"/>
      <c r="O18" s="4"/>
      <c r="P18" s="4"/>
      <c r="Q18" s="2"/>
      <c r="R18" s="2"/>
      <c r="S18" s="2"/>
      <c r="T18" s="2"/>
      <c r="U18" s="2"/>
      <c r="V18" s="2"/>
      <c r="W18" s="2"/>
      <c r="X18" s="2"/>
      <c r="Y18" s="2"/>
      <c r="Z18" s="4"/>
      <c r="AA18" s="4"/>
      <c r="AB18" s="4"/>
      <c r="AC18" s="4"/>
      <c r="AD18" s="4"/>
      <c r="AE18" s="4"/>
    </row>
    <row r="19" spans="1:31" ht="20.25" customHeight="1">
      <c r="A19" s="772"/>
      <c r="B19" s="770"/>
      <c r="C19" s="814"/>
      <c r="D19" s="149" t="s">
        <v>45</v>
      </c>
      <c r="E19" s="150" t="s">
        <v>29</v>
      </c>
      <c r="F19" s="150" t="s">
        <v>29</v>
      </c>
      <c r="G19" s="150" t="s">
        <v>29</v>
      </c>
      <c r="H19" s="150" t="s">
        <v>29</v>
      </c>
      <c r="I19" s="150"/>
      <c r="J19" s="150"/>
      <c r="K19" s="1092"/>
      <c r="L19" s="770"/>
      <c r="M19" s="771"/>
      <c r="N19" s="1312"/>
      <c r="O19" s="2"/>
      <c r="P19" s="2"/>
      <c r="Q19" s="2"/>
      <c r="R19" s="2"/>
      <c r="S19" s="2"/>
      <c r="T19" s="2"/>
      <c r="U19" s="2"/>
      <c r="V19" s="2"/>
      <c r="W19" s="2"/>
      <c r="X19" s="2"/>
      <c r="Y19" s="38"/>
      <c r="Z19" s="2"/>
      <c r="AA19" s="2"/>
      <c r="AB19" s="2"/>
      <c r="AC19" s="2"/>
      <c r="AD19" s="2"/>
      <c r="AE19" s="2"/>
    </row>
    <row r="20" spans="1:31" ht="18.75" customHeight="1">
      <c r="A20" s="772"/>
      <c r="B20" s="770"/>
      <c r="C20" s="814"/>
      <c r="D20" s="472"/>
      <c r="E20" s="473"/>
      <c r="F20" s="554"/>
      <c r="G20" s="554"/>
      <c r="H20" s="555"/>
      <c r="I20" s="555"/>
      <c r="J20" s="555"/>
      <c r="K20" s="1092"/>
      <c r="L20" s="770"/>
      <c r="M20" s="771"/>
      <c r="N20" s="1312"/>
      <c r="O20" s="2"/>
      <c r="P20" s="2"/>
      <c r="Q20" s="2"/>
      <c r="R20" s="2"/>
      <c r="S20" s="2"/>
      <c r="T20" s="2"/>
      <c r="U20" s="2"/>
      <c r="V20" s="2"/>
      <c r="W20" s="2"/>
      <c r="X20" s="2"/>
      <c r="Y20" s="2"/>
      <c r="Z20" s="2"/>
      <c r="AA20" s="2"/>
      <c r="AB20" s="2"/>
      <c r="AC20" s="2"/>
      <c r="AD20" s="2"/>
      <c r="AE20" s="2"/>
    </row>
    <row r="21" spans="1:31" ht="12.75" customHeight="1">
      <c r="A21" s="772"/>
      <c r="B21" s="770"/>
      <c r="C21" s="814"/>
      <c r="D21" s="474"/>
      <c r="E21" s="54"/>
      <c r="F21" s="554"/>
      <c r="G21" s="554"/>
      <c r="H21" s="555"/>
      <c r="I21" s="555"/>
      <c r="J21" s="555"/>
      <c r="K21" s="1092"/>
      <c r="L21" s="770"/>
      <c r="M21" s="771"/>
      <c r="N21" s="1312"/>
      <c r="O21" s="2"/>
      <c r="P21" s="2"/>
      <c r="Q21" s="2"/>
      <c r="R21" s="2"/>
      <c r="S21" s="2"/>
      <c r="T21" s="2"/>
      <c r="U21" s="2"/>
      <c r="V21" s="2"/>
      <c r="W21" s="2"/>
      <c r="X21" s="2"/>
      <c r="Y21" s="2"/>
      <c r="Z21" s="2"/>
      <c r="AA21" s="2"/>
      <c r="AB21" s="2"/>
      <c r="AC21" s="2"/>
      <c r="AD21" s="2"/>
      <c r="AE21" s="2"/>
    </row>
    <row r="22" spans="1:31" ht="13.5" customHeight="1">
      <c r="A22" s="815"/>
      <c r="B22" s="816"/>
      <c r="C22" s="817"/>
      <c r="D22" s="475"/>
      <c r="E22" s="476"/>
      <c r="F22" s="556"/>
      <c r="G22" s="556"/>
      <c r="H22" s="557"/>
      <c r="I22" s="557"/>
      <c r="J22" s="557"/>
      <c r="K22" s="1310"/>
      <c r="L22" s="816"/>
      <c r="M22" s="823"/>
      <c r="N22" s="1313"/>
      <c r="O22" s="2"/>
      <c r="P22" s="2"/>
      <c r="Q22" s="2"/>
      <c r="R22" s="2"/>
      <c r="S22" s="2"/>
      <c r="T22" s="2"/>
      <c r="U22" s="2"/>
      <c r="V22" s="2"/>
      <c r="W22" s="2"/>
      <c r="X22" s="2"/>
      <c r="Y22" s="2"/>
      <c r="Z22" s="2"/>
      <c r="AA22" s="2"/>
      <c r="AB22" s="2"/>
      <c r="AC22" s="2"/>
      <c r="AD22" s="2"/>
      <c r="AE22" s="2"/>
    </row>
    <row r="23" spans="1:31" ht="9" customHeight="1">
      <c r="A23" s="953"/>
      <c r="B23" s="794"/>
      <c r="C23" s="794"/>
      <c r="D23" s="794"/>
      <c r="E23" s="794"/>
      <c r="F23" s="794"/>
      <c r="G23" s="794"/>
      <c r="H23" s="794"/>
      <c r="I23" s="794"/>
      <c r="J23" s="794"/>
      <c r="K23" s="794"/>
      <c r="L23" s="794"/>
      <c r="M23" s="795"/>
      <c r="N23" s="38"/>
      <c r="O23" s="2"/>
      <c r="P23" s="2"/>
      <c r="Q23" s="2"/>
      <c r="R23" s="2"/>
      <c r="S23" s="2"/>
      <c r="T23" s="2"/>
      <c r="U23" s="2"/>
      <c r="V23" s="2"/>
      <c r="W23" s="2"/>
      <c r="X23" s="2"/>
      <c r="Y23" s="2"/>
      <c r="Z23" s="2"/>
      <c r="AA23" s="2"/>
      <c r="AB23" s="2"/>
      <c r="AC23" s="2"/>
      <c r="AD23" s="2"/>
      <c r="AE23" s="2"/>
    </row>
    <row r="24" spans="1:31" ht="36" customHeight="1">
      <c r="A24" s="780" t="s">
        <v>46</v>
      </c>
      <c r="B24" s="781"/>
      <c r="C24" s="781"/>
      <c r="D24" s="781"/>
      <c r="E24" s="781"/>
      <c r="F24" s="781"/>
      <c r="G24" s="781"/>
      <c r="H24" s="781"/>
      <c r="I24" s="781"/>
      <c r="J24" s="781"/>
      <c r="K24" s="781"/>
      <c r="L24" s="781"/>
      <c r="M24" s="782"/>
      <c r="N24" s="38"/>
      <c r="O24" s="2"/>
      <c r="P24" s="2"/>
      <c r="Q24" s="2"/>
      <c r="R24" s="2"/>
      <c r="S24" s="2"/>
      <c r="T24" s="981"/>
      <c r="U24" s="770"/>
      <c r="V24" s="2"/>
      <c r="W24" s="2"/>
      <c r="X24" s="2"/>
      <c r="Y24" s="2"/>
      <c r="Z24" s="2"/>
      <c r="AA24" s="2"/>
      <c r="AB24" s="2"/>
      <c r="AC24" s="2"/>
      <c r="AD24" s="2"/>
      <c r="AE24" s="2"/>
    </row>
    <row r="25" spans="1:31" ht="48" customHeight="1">
      <c r="A25" s="1255" t="s">
        <v>694</v>
      </c>
      <c r="B25" s="777"/>
      <c r="C25" s="777"/>
      <c r="D25" s="777"/>
      <c r="E25" s="777"/>
      <c r="F25" s="777"/>
      <c r="G25" s="777"/>
      <c r="H25" s="777"/>
      <c r="I25" s="777"/>
      <c r="J25" s="777"/>
      <c r="K25" s="777"/>
      <c r="L25" s="777"/>
      <c r="M25" s="797"/>
      <c r="N25" s="558"/>
      <c r="O25" s="2"/>
      <c r="P25" s="2"/>
      <c r="Q25" s="2"/>
      <c r="R25" s="2"/>
      <c r="S25" s="2"/>
      <c r="T25" s="2"/>
      <c r="U25" s="2"/>
      <c r="V25" s="2"/>
      <c r="W25" s="2"/>
      <c r="X25" s="2"/>
      <c r="Y25" s="2"/>
      <c r="Z25" s="2"/>
      <c r="AA25" s="2"/>
      <c r="AB25" s="2"/>
      <c r="AC25" s="2"/>
      <c r="AD25" s="2"/>
      <c r="AE25" s="2"/>
    </row>
    <row r="26" spans="1:31" ht="106.5" customHeight="1">
      <c r="A26" s="803" t="s">
        <v>48</v>
      </c>
      <c r="B26" s="777"/>
      <c r="C26" s="797"/>
      <c r="D26" s="889" t="s">
        <v>695</v>
      </c>
      <c r="E26" s="777"/>
      <c r="F26" s="777"/>
      <c r="G26" s="777"/>
      <c r="H26" s="777"/>
      <c r="I26" s="777"/>
      <c r="J26" s="777"/>
      <c r="K26" s="777"/>
      <c r="L26" s="777"/>
      <c r="M26" s="778"/>
      <c r="N26" s="558"/>
      <c r="O26" s="2"/>
      <c r="P26" s="2"/>
      <c r="Q26" s="2"/>
      <c r="R26" s="2"/>
      <c r="S26" s="162"/>
      <c r="T26" s="2"/>
      <c r="U26" s="2"/>
      <c r="V26" s="2"/>
      <c r="W26" s="4"/>
      <c r="X26" s="4"/>
      <c r="Y26" s="2"/>
      <c r="Z26" s="2"/>
      <c r="AA26" s="2"/>
      <c r="AB26" s="2"/>
      <c r="AC26" s="2"/>
      <c r="AD26" s="2"/>
      <c r="AE26" s="52"/>
    </row>
    <row r="27" spans="1:31" ht="48" customHeight="1">
      <c r="A27" s="803" t="s">
        <v>50</v>
      </c>
      <c r="B27" s="777"/>
      <c r="C27" s="797"/>
      <c r="D27" s="1315" t="s">
        <v>51</v>
      </c>
      <c r="E27" s="911"/>
      <c r="F27" s="911"/>
      <c r="G27" s="911"/>
      <c r="H27" s="911"/>
      <c r="I27" s="911"/>
      <c r="J27" s="944"/>
      <c r="K27" s="32" t="s">
        <v>52</v>
      </c>
      <c r="L27" s="1315" t="s">
        <v>51</v>
      </c>
      <c r="M27" s="912"/>
      <c r="N27" s="4"/>
      <c r="O27" s="4"/>
      <c r="P27" s="4"/>
      <c r="Q27" s="4"/>
      <c r="R27" s="4"/>
      <c r="S27" s="162"/>
      <c r="T27" s="4"/>
      <c r="U27" s="4"/>
      <c r="V27" s="4"/>
      <c r="W27" s="4"/>
      <c r="X27" s="4"/>
      <c r="Y27" s="4"/>
      <c r="Z27" s="4"/>
      <c r="AA27" s="4"/>
      <c r="AB27" s="4"/>
      <c r="AC27" s="4"/>
      <c r="AD27" s="4"/>
      <c r="AE27" s="4"/>
    </row>
    <row r="28" spans="1:31" ht="33.75" customHeight="1">
      <c r="A28" s="846" t="s">
        <v>53</v>
      </c>
      <c r="B28" s="847"/>
      <c r="C28" s="848"/>
      <c r="D28" s="849" t="s">
        <v>54</v>
      </c>
      <c r="E28" s="777"/>
      <c r="F28" s="797"/>
      <c r="G28" s="849" t="s">
        <v>55</v>
      </c>
      <c r="H28" s="777"/>
      <c r="I28" s="777"/>
      <c r="J28" s="777"/>
      <c r="K28" s="797"/>
      <c r="L28" s="849" t="s">
        <v>56</v>
      </c>
      <c r="M28" s="778"/>
      <c r="N28" s="4"/>
      <c r="O28" s="4"/>
      <c r="P28" s="4"/>
      <c r="Q28" s="4"/>
      <c r="R28" s="4"/>
      <c r="S28" s="162"/>
      <c r="T28" s="4"/>
      <c r="U28" s="4"/>
      <c r="V28" s="4"/>
      <c r="W28" s="4"/>
      <c r="X28" s="4"/>
      <c r="Y28" s="4"/>
      <c r="Z28" s="4"/>
      <c r="AA28" s="4"/>
      <c r="AB28" s="4"/>
      <c r="AC28" s="4"/>
      <c r="AD28" s="4"/>
      <c r="AE28" s="4"/>
    </row>
    <row r="29" spans="1:31" ht="33.75" customHeight="1">
      <c r="A29" s="815"/>
      <c r="B29" s="816"/>
      <c r="C29" s="817"/>
      <c r="D29" s="1219" t="s">
        <v>343</v>
      </c>
      <c r="E29" s="777"/>
      <c r="F29" s="797"/>
      <c r="G29" s="1018" t="s">
        <v>696</v>
      </c>
      <c r="H29" s="777"/>
      <c r="I29" s="777"/>
      <c r="J29" s="777"/>
      <c r="K29" s="797"/>
      <c r="L29" s="960" t="s">
        <v>568</v>
      </c>
      <c r="M29" s="797"/>
      <c r="N29" s="2"/>
      <c r="O29" s="2"/>
      <c r="P29" s="2"/>
      <c r="Q29" s="2"/>
      <c r="R29" s="2"/>
      <c r="S29" s="162"/>
      <c r="T29" s="2"/>
      <c r="U29" s="2"/>
      <c r="V29" s="2"/>
      <c r="W29" s="4"/>
      <c r="X29" s="4"/>
      <c r="Y29" s="2"/>
      <c r="Z29" s="2"/>
      <c r="AA29" s="2"/>
      <c r="AB29" s="2"/>
      <c r="AC29" s="2"/>
      <c r="AD29" s="2"/>
      <c r="AE29" s="2"/>
    </row>
    <row r="30" spans="1:31" ht="15" customHeight="1">
      <c r="A30" s="1"/>
      <c r="B30" s="4"/>
      <c r="C30" s="4"/>
      <c r="D30" s="4"/>
      <c r="E30" s="4"/>
      <c r="F30" s="4"/>
      <c r="G30" s="4"/>
      <c r="H30" s="4"/>
      <c r="I30" s="4"/>
      <c r="J30" s="4"/>
      <c r="K30" s="4"/>
      <c r="L30" s="4"/>
      <c r="M30" s="33"/>
      <c r="N30" s="2"/>
      <c r="O30" s="2"/>
      <c r="P30" s="2"/>
      <c r="Q30" s="2"/>
      <c r="R30" s="2"/>
      <c r="S30" s="162"/>
      <c r="T30" s="2"/>
      <c r="U30" s="2"/>
      <c r="V30" s="2"/>
      <c r="W30" s="4"/>
      <c r="X30" s="4"/>
      <c r="Y30" s="2"/>
      <c r="Z30" s="2"/>
      <c r="AA30" s="2"/>
      <c r="AB30" s="2"/>
      <c r="AC30" s="2"/>
      <c r="AD30" s="2"/>
      <c r="AE30" s="2"/>
    </row>
    <row r="31" spans="1:31" ht="25.5" customHeight="1">
      <c r="A31" s="803" t="s">
        <v>60</v>
      </c>
      <c r="B31" s="777"/>
      <c r="C31" s="777"/>
      <c r="D31" s="777"/>
      <c r="E31" s="777"/>
      <c r="F31" s="777"/>
      <c r="G31" s="777"/>
      <c r="H31" s="777"/>
      <c r="I31" s="777"/>
      <c r="J31" s="777"/>
      <c r="K31" s="777"/>
      <c r="L31" s="777"/>
      <c r="M31" s="778"/>
      <c r="N31" s="4"/>
      <c r="O31" s="4"/>
      <c r="P31" s="4"/>
      <c r="Q31" s="4"/>
      <c r="R31" s="4"/>
      <c r="S31" s="162"/>
      <c r="T31" s="2"/>
      <c r="U31" s="2"/>
      <c r="V31" s="2"/>
      <c r="W31" s="4"/>
      <c r="X31" s="4"/>
      <c r="Y31" s="4"/>
      <c r="Z31" s="4"/>
      <c r="AA31" s="4"/>
      <c r="AB31" s="4"/>
      <c r="AC31" s="4"/>
      <c r="AD31" s="4"/>
      <c r="AE31" s="4"/>
    </row>
    <row r="32" spans="1:31"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c r="AA32" s="2"/>
      <c r="AB32" s="2"/>
      <c r="AC32" s="2"/>
      <c r="AD32" s="2"/>
      <c r="AE32" s="2"/>
    </row>
    <row r="33" spans="1:31" ht="72.75" customHeight="1">
      <c r="A33" s="68" t="s">
        <v>121</v>
      </c>
      <c r="B33" s="151" t="s">
        <v>122</v>
      </c>
      <c r="C33" s="70" t="s">
        <v>611</v>
      </c>
      <c r="D33" s="70" t="s">
        <v>612</v>
      </c>
      <c r="E33" s="70" t="s">
        <v>597</v>
      </c>
      <c r="F33" s="71" t="s">
        <v>68</v>
      </c>
      <c r="G33" s="827"/>
      <c r="H33" s="774"/>
      <c r="I33" s="774"/>
      <c r="J33" s="774"/>
      <c r="K33" s="774"/>
      <c r="L33" s="774"/>
      <c r="M33" s="775"/>
      <c r="N33" s="38"/>
      <c r="O33" s="38"/>
      <c r="P33" s="38"/>
      <c r="Q33" s="38"/>
      <c r="R33" s="38"/>
      <c r="S33" s="1005"/>
      <c r="T33" s="770"/>
      <c r="U33" s="770"/>
      <c r="V33" s="770"/>
      <c r="W33" s="770"/>
      <c r="X33" s="770"/>
      <c r="Y33" s="38"/>
      <c r="Z33" s="38"/>
      <c r="AA33" s="38"/>
      <c r="AB33" s="38"/>
      <c r="AC33" s="38"/>
      <c r="AD33" s="38"/>
      <c r="AE33" s="38"/>
    </row>
    <row r="34" spans="1:31" ht="39" customHeight="1">
      <c r="A34" s="45" t="s">
        <v>227</v>
      </c>
      <c r="B34" s="72">
        <v>1</v>
      </c>
      <c r="C34" s="559">
        <v>104</v>
      </c>
      <c r="D34" s="560">
        <v>110</v>
      </c>
      <c r="E34" s="22" t="s">
        <v>29</v>
      </c>
      <c r="F34" s="561">
        <f t="shared" ref="F34:F37" si="0">C34/D34</f>
        <v>0.94545454545454544</v>
      </c>
      <c r="G34" s="1279"/>
      <c r="H34" s="770"/>
      <c r="I34" s="770"/>
      <c r="J34" s="770"/>
      <c r="K34" s="770"/>
      <c r="L34" s="770"/>
      <c r="M34" s="771"/>
      <c r="N34" s="2"/>
      <c r="O34" s="2"/>
      <c r="P34" s="2"/>
      <c r="Q34" s="2"/>
      <c r="R34" s="2"/>
      <c r="S34" s="195"/>
      <c r="T34" s="195"/>
      <c r="U34" s="195"/>
      <c r="V34" s="195"/>
      <c r="W34" s="195"/>
      <c r="X34" s="195"/>
      <c r="Y34" s="2"/>
      <c r="Z34" s="2"/>
      <c r="AA34" s="2"/>
      <c r="AB34" s="2"/>
      <c r="AC34" s="2"/>
      <c r="AD34" s="2"/>
      <c r="AE34" s="2"/>
    </row>
    <row r="35" spans="1:31" ht="39" customHeight="1">
      <c r="A35" s="45" t="s">
        <v>183</v>
      </c>
      <c r="B35" s="72">
        <v>1</v>
      </c>
      <c r="C35" s="562">
        <v>16</v>
      </c>
      <c r="D35" s="560">
        <v>26</v>
      </c>
      <c r="E35" s="22" t="s">
        <v>29</v>
      </c>
      <c r="F35" s="563">
        <f t="shared" si="0"/>
        <v>0.61538461538461542</v>
      </c>
      <c r="G35" s="770"/>
      <c r="H35" s="770"/>
      <c r="I35" s="770"/>
      <c r="J35" s="770"/>
      <c r="K35" s="770"/>
      <c r="L35" s="770"/>
      <c r="M35" s="771"/>
      <c r="N35" s="2"/>
      <c r="O35" s="2"/>
      <c r="P35" s="2"/>
      <c r="Q35" s="2"/>
      <c r="R35" s="2"/>
      <c r="S35" s="2"/>
      <c r="T35" s="2"/>
      <c r="U35" s="2"/>
      <c r="V35" s="2"/>
      <c r="W35" s="2"/>
      <c r="X35" s="2"/>
      <c r="Y35" s="2"/>
      <c r="Z35" s="2"/>
      <c r="AA35" s="2"/>
      <c r="AB35" s="2"/>
      <c r="AC35" s="2"/>
      <c r="AD35" s="2"/>
      <c r="AE35" s="2"/>
    </row>
    <row r="36" spans="1:31" ht="39" customHeight="1">
      <c r="A36" s="165" t="s">
        <v>184</v>
      </c>
      <c r="B36" s="72">
        <v>1</v>
      </c>
      <c r="C36" s="21"/>
      <c r="D36" s="22"/>
      <c r="E36" s="22" t="s">
        <v>29</v>
      </c>
      <c r="F36" s="154" t="e">
        <f t="shared" si="0"/>
        <v>#DIV/0!</v>
      </c>
      <c r="G36" s="770"/>
      <c r="H36" s="770"/>
      <c r="I36" s="770"/>
      <c r="J36" s="770"/>
      <c r="K36" s="770"/>
      <c r="L36" s="770"/>
      <c r="M36" s="771"/>
      <c r="N36" s="2"/>
      <c r="O36" s="2"/>
      <c r="P36" s="2"/>
      <c r="Q36" s="2"/>
      <c r="R36" s="2"/>
      <c r="S36" s="2"/>
      <c r="T36" s="2"/>
      <c r="U36" s="2"/>
      <c r="V36" s="2"/>
      <c r="W36" s="2"/>
      <c r="X36" s="2"/>
      <c r="Y36" s="2"/>
      <c r="Z36" s="2"/>
      <c r="AA36" s="2"/>
      <c r="AB36" s="2"/>
      <c r="AC36" s="2"/>
      <c r="AD36" s="2"/>
      <c r="AE36" s="2"/>
    </row>
    <row r="37" spans="1:31" ht="39" customHeight="1">
      <c r="A37" s="165" t="s">
        <v>185</v>
      </c>
      <c r="B37" s="72">
        <v>1</v>
      </c>
      <c r="C37" s="21"/>
      <c r="D37" s="22"/>
      <c r="E37" s="22" t="s">
        <v>29</v>
      </c>
      <c r="F37" s="154" t="e">
        <f t="shared" si="0"/>
        <v>#DIV/0!</v>
      </c>
      <c r="G37" s="770"/>
      <c r="H37" s="770"/>
      <c r="I37" s="770"/>
      <c r="J37" s="770"/>
      <c r="K37" s="770"/>
      <c r="L37" s="770"/>
      <c r="M37" s="771"/>
      <c r="N37" s="2"/>
      <c r="O37" s="2"/>
      <c r="P37" s="2"/>
      <c r="Q37" s="2"/>
      <c r="R37" s="2"/>
      <c r="S37" s="2"/>
      <c r="T37" s="2"/>
      <c r="U37" s="2"/>
      <c r="V37" s="2"/>
      <c r="W37" s="2"/>
      <c r="X37" s="2"/>
      <c r="Y37" s="2"/>
      <c r="Z37" s="2"/>
      <c r="AA37" s="2"/>
      <c r="AB37" s="2"/>
      <c r="AC37" s="2"/>
      <c r="AD37" s="2"/>
      <c r="AE37" s="2"/>
    </row>
    <row r="38" spans="1:31" ht="37.5" customHeight="1">
      <c r="A38" s="45" t="s">
        <v>73</v>
      </c>
      <c r="B38" s="72">
        <f>AVERAGE(B34:B37)</f>
        <v>1</v>
      </c>
      <c r="C38" s="49">
        <f t="shared" ref="C38:E38" si="1">SUM(C34:C37)</f>
        <v>120</v>
      </c>
      <c r="D38" s="49">
        <f t="shared" si="1"/>
        <v>136</v>
      </c>
      <c r="E38" s="49">
        <f t="shared" si="1"/>
        <v>0</v>
      </c>
      <c r="F38" s="154">
        <f>AVERAGE(F34:F35)</f>
        <v>0.78041958041958037</v>
      </c>
      <c r="G38" s="770"/>
      <c r="H38" s="770"/>
      <c r="I38" s="770"/>
      <c r="J38" s="770"/>
      <c r="K38" s="770"/>
      <c r="L38" s="770"/>
      <c r="M38" s="771"/>
      <c r="N38" s="2"/>
      <c r="O38" s="2"/>
      <c r="P38" s="2"/>
      <c r="Q38" s="2"/>
      <c r="R38" s="2"/>
      <c r="S38" s="2"/>
      <c r="T38" s="2"/>
      <c r="U38" s="2"/>
      <c r="V38" s="2"/>
      <c r="W38" s="2"/>
      <c r="X38" s="2"/>
      <c r="Y38" s="2"/>
      <c r="Z38" s="2"/>
      <c r="AA38" s="2"/>
      <c r="AB38" s="2"/>
      <c r="AC38" s="2"/>
      <c r="AD38" s="2"/>
      <c r="AE38" s="2"/>
    </row>
    <row r="39" spans="1:31"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c r="AA39" s="2"/>
      <c r="AB39" s="2"/>
      <c r="AC39" s="2"/>
      <c r="AD39" s="2"/>
      <c r="AE39" s="2"/>
    </row>
    <row r="40" spans="1:31" ht="36" customHeight="1">
      <c r="A40" s="803"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c r="AA40" s="2"/>
      <c r="AB40" s="2"/>
      <c r="AC40" s="2"/>
      <c r="AD40" s="2"/>
      <c r="AE40" s="2"/>
    </row>
    <row r="41" spans="1:31" ht="179.25" customHeight="1">
      <c r="A41" s="1317" t="s">
        <v>697</v>
      </c>
      <c r="B41" s="794"/>
      <c r="C41" s="794"/>
      <c r="D41" s="794"/>
      <c r="E41" s="794"/>
      <c r="F41" s="794"/>
      <c r="G41" s="794"/>
      <c r="H41" s="794"/>
      <c r="I41" s="794"/>
      <c r="J41" s="794"/>
      <c r="K41" s="794"/>
      <c r="L41" s="794"/>
      <c r="M41" s="1079"/>
      <c r="N41" s="2"/>
      <c r="O41" s="2"/>
      <c r="P41" s="2"/>
      <c r="Q41" s="2"/>
      <c r="R41" s="2"/>
      <c r="S41" s="2"/>
      <c r="T41" s="2"/>
      <c r="U41" s="2"/>
      <c r="V41" s="2"/>
      <c r="W41" s="2"/>
      <c r="X41" s="2"/>
      <c r="Y41" s="2"/>
      <c r="Z41" s="2"/>
      <c r="AA41" s="2"/>
      <c r="AB41" s="2"/>
      <c r="AC41" s="2"/>
      <c r="AD41" s="2"/>
      <c r="AE41" s="2"/>
    </row>
    <row r="42" spans="1:31" ht="48" customHeight="1">
      <c r="A42" s="864" t="s">
        <v>76</v>
      </c>
      <c r="B42" s="809"/>
      <c r="C42" s="810"/>
      <c r="D42" s="890" t="s">
        <v>77</v>
      </c>
      <c r="E42" s="809"/>
      <c r="F42" s="810"/>
      <c r="G42" s="853" t="s">
        <v>78</v>
      </c>
      <c r="H42" s="809"/>
      <c r="I42" s="809"/>
      <c r="J42" s="810"/>
      <c r="K42" s="857" t="s">
        <v>79</v>
      </c>
      <c r="L42" s="1178" t="s">
        <v>101</v>
      </c>
      <c r="M42" s="820"/>
      <c r="N42" s="53"/>
      <c r="O42" s="54"/>
      <c r="P42" s="54"/>
      <c r="Q42" s="54"/>
      <c r="R42" s="54"/>
      <c r="S42" s="54"/>
      <c r="T42" s="54"/>
      <c r="U42" s="54"/>
      <c r="V42" s="54"/>
      <c r="W42" s="54"/>
      <c r="X42" s="54"/>
      <c r="Y42" s="54"/>
      <c r="Z42" s="54"/>
      <c r="AA42" s="54"/>
      <c r="AB42" s="54"/>
      <c r="AC42" s="54"/>
      <c r="AD42" s="54"/>
      <c r="AE42" s="54"/>
    </row>
    <row r="43" spans="1:31"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c r="AA43" s="54"/>
      <c r="AB43" s="54"/>
      <c r="AC43" s="54"/>
      <c r="AD43" s="54"/>
      <c r="AE43" s="54"/>
    </row>
    <row r="44" spans="1:31" ht="57" customHeight="1">
      <c r="A44" s="892" t="s">
        <v>81</v>
      </c>
      <c r="B44" s="777"/>
      <c r="C44" s="802"/>
      <c r="D44" s="805" t="s">
        <v>698</v>
      </c>
      <c r="E44" s="777"/>
      <c r="F44" s="777"/>
      <c r="G44" s="777"/>
      <c r="H44" s="777"/>
      <c r="I44" s="777"/>
      <c r="J44" s="797"/>
      <c r="K44" s="326" t="s">
        <v>83</v>
      </c>
      <c r="L44" s="1316" t="s">
        <v>699</v>
      </c>
      <c r="M44" s="912"/>
      <c r="N44" s="53"/>
      <c r="O44" s="54"/>
      <c r="P44" s="54"/>
      <c r="Q44" s="54"/>
      <c r="R44" s="54"/>
      <c r="S44" s="54"/>
      <c r="T44" s="54"/>
      <c r="U44" s="54"/>
      <c r="V44" s="54"/>
      <c r="W44" s="54"/>
      <c r="X44" s="54"/>
      <c r="Y44" s="54"/>
      <c r="Z44" s="54"/>
      <c r="AA44" s="54"/>
      <c r="AB44" s="54"/>
      <c r="AC44" s="54"/>
      <c r="AD44" s="54"/>
      <c r="AE44" s="54"/>
    </row>
    <row r="45" spans="1:31" ht="57.75" customHeight="1">
      <c r="A45" s="876" t="s">
        <v>85</v>
      </c>
      <c r="B45" s="766"/>
      <c r="C45" s="877"/>
      <c r="D45" s="768" t="s">
        <v>699</v>
      </c>
      <c r="E45" s="766"/>
      <c r="F45" s="766"/>
      <c r="G45" s="766"/>
      <c r="H45" s="766"/>
      <c r="I45" s="766"/>
      <c r="J45" s="789"/>
      <c r="K45" s="327" t="s">
        <v>86</v>
      </c>
      <c r="L45" s="1167">
        <v>45919</v>
      </c>
      <c r="M45" s="767"/>
      <c r="N45" s="4"/>
      <c r="O45" s="4"/>
      <c r="P45" s="4"/>
      <c r="Q45" s="4"/>
      <c r="R45" s="4"/>
      <c r="S45" s="4"/>
      <c r="T45" s="4"/>
      <c r="U45" s="4"/>
      <c r="V45" s="4"/>
      <c r="W45" s="4"/>
      <c r="X45" s="4"/>
      <c r="Y45" s="4"/>
      <c r="Z45" s="4"/>
      <c r="AA45" s="4"/>
      <c r="AB45" s="4"/>
      <c r="AC45" s="4"/>
      <c r="AD45" s="4"/>
      <c r="AE45" s="4"/>
    </row>
    <row r="46" spans="1:31" ht="35.25" customHeight="1">
      <c r="A46" s="1208" t="s">
        <v>191</v>
      </c>
      <c r="B46" s="766"/>
      <c r="C46" s="766"/>
      <c r="D46" s="766"/>
      <c r="E46" s="766"/>
      <c r="F46" s="766"/>
      <c r="G46" s="766"/>
      <c r="H46" s="766"/>
      <c r="I46" s="766"/>
      <c r="J46" s="766"/>
      <c r="K46" s="766"/>
      <c r="L46" s="766"/>
      <c r="M46" s="767"/>
      <c r="N46" s="4"/>
      <c r="O46" s="4"/>
      <c r="P46" s="4"/>
      <c r="Q46" s="4"/>
      <c r="R46" s="4"/>
      <c r="S46" s="4"/>
      <c r="T46" s="4"/>
      <c r="U46" s="4"/>
      <c r="V46" s="4"/>
      <c r="W46" s="4"/>
      <c r="X46" s="4"/>
      <c r="Y46" s="4"/>
      <c r="Z46" s="4"/>
      <c r="AA46" s="4"/>
      <c r="AB46" s="4"/>
      <c r="AC46" s="4"/>
      <c r="AD46" s="4"/>
      <c r="AE46" s="4"/>
    </row>
    <row r="47" spans="1:31"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c r="AA47" s="2"/>
      <c r="AB47" s="2"/>
      <c r="AC47" s="2"/>
      <c r="AD47" s="2"/>
      <c r="AE47" s="2"/>
    </row>
    <row r="48" spans="1:31"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c r="AA48" s="2"/>
      <c r="AB48" s="2"/>
      <c r="AC48" s="2"/>
      <c r="AD48" s="2"/>
      <c r="AE48" s="2"/>
    </row>
    <row r="49" spans="1:31" ht="48" customHeight="1">
      <c r="A49" s="961" t="s">
        <v>93</v>
      </c>
      <c r="B49" s="777"/>
      <c r="C49" s="797"/>
      <c r="D49" s="829" t="s">
        <v>135</v>
      </c>
      <c r="E49" s="777"/>
      <c r="F49" s="797"/>
      <c r="G49" s="830" t="s">
        <v>700</v>
      </c>
      <c r="H49" s="777"/>
      <c r="I49" s="777"/>
      <c r="J49" s="797"/>
      <c r="K49" s="58"/>
      <c r="L49" s="828"/>
      <c r="M49" s="778"/>
      <c r="N49" s="2"/>
      <c r="O49" s="2"/>
      <c r="P49" s="2"/>
      <c r="Q49" s="2"/>
      <c r="R49" s="2"/>
      <c r="S49" s="2"/>
      <c r="T49" s="2"/>
      <c r="U49" s="2"/>
      <c r="V49" s="2"/>
      <c r="W49" s="2"/>
      <c r="X49" s="2"/>
      <c r="Y49" s="2"/>
      <c r="Z49" s="2"/>
      <c r="AA49" s="2"/>
      <c r="AB49" s="2"/>
      <c r="AC49" s="2"/>
      <c r="AD49" s="2"/>
      <c r="AE49" s="2"/>
    </row>
    <row r="50" spans="1:31" ht="78" customHeight="1">
      <c r="A50" s="961" t="s">
        <v>96</v>
      </c>
      <c r="B50" s="777"/>
      <c r="C50" s="797"/>
      <c r="D50" s="829" t="s">
        <v>135</v>
      </c>
      <c r="E50" s="777"/>
      <c r="F50" s="797"/>
      <c r="G50" s="831" t="s">
        <v>701</v>
      </c>
      <c r="H50" s="777"/>
      <c r="I50" s="777"/>
      <c r="J50" s="797"/>
      <c r="K50" s="59"/>
      <c r="L50" s="828"/>
      <c r="M50" s="778"/>
      <c r="N50" s="2"/>
      <c r="O50" s="2"/>
      <c r="P50" s="2"/>
      <c r="Q50" s="2"/>
      <c r="R50" s="2"/>
      <c r="S50" s="2"/>
      <c r="T50" s="2"/>
      <c r="U50" s="2"/>
      <c r="V50" s="2"/>
      <c r="W50" s="2"/>
      <c r="X50" s="2"/>
      <c r="Y50" s="2"/>
      <c r="Z50" s="2"/>
      <c r="AA50" s="2"/>
      <c r="AB50" s="2"/>
      <c r="AC50" s="2"/>
      <c r="AD50" s="2"/>
      <c r="AE50" s="2"/>
    </row>
    <row r="51" spans="1:31" ht="49.5" customHeight="1">
      <c r="A51" s="961" t="s">
        <v>98</v>
      </c>
      <c r="B51" s="777"/>
      <c r="C51" s="797"/>
      <c r="D51" s="829" t="s">
        <v>94</v>
      </c>
      <c r="E51" s="777"/>
      <c r="F51" s="797"/>
      <c r="G51" s="831" t="s">
        <v>460</v>
      </c>
      <c r="H51" s="777"/>
      <c r="I51" s="777"/>
      <c r="J51" s="797"/>
      <c r="K51" s="58"/>
      <c r="L51" s="828"/>
      <c r="M51" s="778"/>
      <c r="N51" s="2"/>
      <c r="O51" s="2"/>
      <c r="P51" s="2"/>
      <c r="Q51" s="2"/>
      <c r="R51" s="2"/>
      <c r="S51" s="2"/>
      <c r="T51" s="2"/>
      <c r="U51" s="2"/>
      <c r="V51" s="2"/>
      <c r="W51" s="2"/>
      <c r="X51" s="2"/>
      <c r="Y51" s="2"/>
      <c r="Z51" s="2"/>
      <c r="AA51" s="2"/>
      <c r="AB51" s="2"/>
      <c r="AC51" s="2"/>
      <c r="AD51" s="2"/>
      <c r="AE51" s="2"/>
    </row>
    <row r="52" spans="1:31" ht="103.5" customHeight="1">
      <c r="A52" s="961" t="s">
        <v>100</v>
      </c>
      <c r="B52" s="777"/>
      <c r="C52" s="797"/>
      <c r="D52" s="829" t="s">
        <v>101</v>
      </c>
      <c r="E52" s="777"/>
      <c r="F52" s="797"/>
      <c r="G52" s="832" t="s">
        <v>102</v>
      </c>
      <c r="H52" s="777"/>
      <c r="I52" s="777"/>
      <c r="J52" s="797"/>
      <c r="K52" s="58"/>
      <c r="L52" s="828"/>
      <c r="M52" s="778"/>
      <c r="N52" s="2"/>
      <c r="O52" s="2"/>
      <c r="P52" s="2"/>
      <c r="Q52" s="2"/>
      <c r="R52" s="2"/>
      <c r="S52" s="2"/>
      <c r="T52" s="2"/>
      <c r="U52" s="2"/>
      <c r="V52" s="2"/>
      <c r="W52" s="2"/>
      <c r="X52" s="2"/>
      <c r="Y52" s="2"/>
      <c r="Z52" s="2"/>
      <c r="AA52" s="2"/>
      <c r="AB52" s="2"/>
      <c r="AC52" s="2"/>
      <c r="AD52" s="2"/>
      <c r="AE52" s="2"/>
    </row>
    <row r="53" spans="1:31" ht="15.75" customHeight="1">
      <c r="A53" s="879" t="s">
        <v>103</v>
      </c>
      <c r="B53" s="809"/>
      <c r="C53" s="810"/>
      <c r="D53" s="1318" t="s">
        <v>702</v>
      </c>
      <c r="E53" s="809"/>
      <c r="F53" s="809"/>
      <c r="G53" s="809"/>
      <c r="H53" s="809"/>
      <c r="I53" s="809"/>
      <c r="J53" s="810"/>
      <c r="K53" s="887"/>
      <c r="L53" s="888"/>
      <c r="M53" s="820"/>
      <c r="N53" s="2"/>
      <c r="O53" s="2"/>
      <c r="P53" s="2"/>
      <c r="Q53" s="2"/>
      <c r="R53" s="2"/>
      <c r="S53" s="2"/>
      <c r="T53" s="2"/>
      <c r="U53" s="2"/>
      <c r="V53" s="2"/>
      <c r="W53" s="2"/>
      <c r="X53" s="2"/>
      <c r="Y53" s="2"/>
      <c r="Z53" s="2"/>
      <c r="AA53" s="2"/>
      <c r="AB53" s="2"/>
      <c r="AC53" s="2"/>
      <c r="AD53" s="2"/>
      <c r="AE53" s="2"/>
    </row>
    <row r="54" spans="1:31" ht="1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c r="AA54" s="2"/>
      <c r="AB54" s="2"/>
      <c r="AC54" s="2"/>
      <c r="AD54" s="2"/>
      <c r="AE54" s="2"/>
    </row>
    <row r="55" spans="1:31" ht="1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c r="AA55" s="2"/>
      <c r="AB55" s="2"/>
      <c r="AC55" s="2"/>
      <c r="AD55" s="2"/>
      <c r="AE55" s="2"/>
    </row>
    <row r="56" spans="1:31" ht="15"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c r="AA56" s="2"/>
      <c r="AB56" s="2"/>
      <c r="AC56" s="2"/>
      <c r="AD56" s="2"/>
      <c r="AE56" s="2"/>
    </row>
    <row r="57" spans="1:31" ht="75.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c r="AA57" s="2"/>
      <c r="AB57" s="2"/>
      <c r="AC57" s="2"/>
      <c r="AD57" s="2"/>
      <c r="AE57" s="2"/>
    </row>
    <row r="58" spans="1:31"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97">
    <mergeCell ref="A57:C57"/>
    <mergeCell ref="D57:J57"/>
    <mergeCell ref="K57:M57"/>
    <mergeCell ref="A42:C43"/>
    <mergeCell ref="A44:C44"/>
    <mergeCell ref="A45:C45"/>
    <mergeCell ref="A48:C48"/>
    <mergeCell ref="A49:C49"/>
    <mergeCell ref="A50:C50"/>
    <mergeCell ref="A51:C51"/>
    <mergeCell ref="D52:F52"/>
    <mergeCell ref="G52:J52"/>
    <mergeCell ref="L52:M52"/>
    <mergeCell ref="A52:C52"/>
    <mergeCell ref="A53:C56"/>
    <mergeCell ref="D53:J56"/>
    <mergeCell ref="K53:K56"/>
    <mergeCell ref="L53:M56"/>
    <mergeCell ref="A46:M46"/>
    <mergeCell ref="A47:M47"/>
    <mergeCell ref="D48:F48"/>
    <mergeCell ref="G48:J48"/>
    <mergeCell ref="L48:M48"/>
    <mergeCell ref="A28:C29"/>
    <mergeCell ref="D28:F28"/>
    <mergeCell ref="G28:K28"/>
    <mergeCell ref="L28:M28"/>
    <mergeCell ref="D29:F29"/>
    <mergeCell ref="G29:K29"/>
    <mergeCell ref="L29:M29"/>
    <mergeCell ref="A24:M24"/>
    <mergeCell ref="A25:M25"/>
    <mergeCell ref="A26:C26"/>
    <mergeCell ref="D26:M26"/>
    <mergeCell ref="A27:C27"/>
    <mergeCell ref="D27:J27"/>
    <mergeCell ref="L27:M27"/>
    <mergeCell ref="L51:M51"/>
    <mergeCell ref="D49:F49"/>
    <mergeCell ref="G49:J49"/>
    <mergeCell ref="L49:M49"/>
    <mergeCell ref="D50:F50"/>
    <mergeCell ref="G50:J50"/>
    <mergeCell ref="D51:F51"/>
    <mergeCell ref="G51:J51"/>
    <mergeCell ref="A31:M31"/>
    <mergeCell ref="A32:F32"/>
    <mergeCell ref="G32:M33"/>
    <mergeCell ref="S33:X33"/>
    <mergeCell ref="L50:M50"/>
    <mergeCell ref="L42:M43"/>
    <mergeCell ref="L44:M44"/>
    <mergeCell ref="G34:M39"/>
    <mergeCell ref="A40:M40"/>
    <mergeCell ref="A41:M41"/>
    <mergeCell ref="D42:F43"/>
    <mergeCell ref="G42:J43"/>
    <mergeCell ref="K42:K43"/>
    <mergeCell ref="D44:J44"/>
    <mergeCell ref="D45:J45"/>
    <mergeCell ref="L45:M45"/>
    <mergeCell ref="D15:M15"/>
    <mergeCell ref="A12:C12"/>
    <mergeCell ref="D12:M12"/>
    <mergeCell ref="A13:C13"/>
    <mergeCell ref="D13:J13"/>
    <mergeCell ref="A14:C14"/>
    <mergeCell ref="D14:F14"/>
    <mergeCell ref="A15:C16"/>
    <mergeCell ref="A1:M3"/>
    <mergeCell ref="A4:M4"/>
    <mergeCell ref="A5:M5"/>
    <mergeCell ref="A6:M6"/>
    <mergeCell ref="A7:C7"/>
    <mergeCell ref="D7:M7"/>
    <mergeCell ref="N18:N22"/>
    <mergeCell ref="A23:M23"/>
    <mergeCell ref="T24:U24"/>
    <mergeCell ref="D8:J8"/>
    <mergeCell ref="L8:M8"/>
    <mergeCell ref="A8:C8"/>
    <mergeCell ref="A9:M9"/>
    <mergeCell ref="A10:M10"/>
    <mergeCell ref="R10:Y10"/>
    <mergeCell ref="A11:C11"/>
    <mergeCell ref="D11:M11"/>
    <mergeCell ref="R11:R12"/>
    <mergeCell ref="T11:X11"/>
    <mergeCell ref="L13:M13"/>
    <mergeCell ref="L14:M14"/>
    <mergeCell ref="G14:J14"/>
    <mergeCell ref="L16:M16"/>
    <mergeCell ref="D17:M17"/>
    <mergeCell ref="D16:F16"/>
    <mergeCell ref="G16:J16"/>
    <mergeCell ref="A17:C22"/>
    <mergeCell ref="K18:M22"/>
  </mergeCells>
  <dataValidations count="8">
    <dataValidation type="list" allowBlank="1" showInputMessage="1" showErrorMessage="1" prompt=" - " sqref="L8" xr:uid="{00000000-0002-0000-2400-000000000000}">
      <formula1>$B$117:$B$129</formula1>
    </dataValidation>
    <dataValidation type="list" allowBlank="1" showInputMessage="1" showErrorMessage="1" prompt=" - " sqref="D12" xr:uid="{00000000-0002-0000-2400-000001000000}">
      <formula1>$A$110:$A$115</formula1>
    </dataValidation>
    <dataValidation type="list" allowBlank="1" showInputMessage="1" showErrorMessage="1" prompt=" - " sqref="D52" xr:uid="{00000000-0002-0000-2400-000002000000}">
      <formula1>$A$79:$A$82</formula1>
    </dataValidation>
    <dataValidation type="list" allowBlank="1" showInputMessage="1" showErrorMessage="1" prompt=" - " sqref="D8" xr:uid="{00000000-0002-0000-2400-000003000000}">
      <formula1>$A$135:$A$137</formula1>
    </dataValidation>
    <dataValidation type="list" allowBlank="1" showInputMessage="1" showErrorMessage="1" prompt=" - " sqref="D49:D51" xr:uid="{00000000-0002-0000-2400-000004000000}">
      <formula1>$A$78:$A$81</formula1>
    </dataValidation>
    <dataValidation type="list" allowBlank="1" showInputMessage="1" showErrorMessage="1" prompt=" - " sqref="D7" xr:uid="{00000000-0002-0000-2400-000005000000}">
      <formula1>$A$145:$A$149</formula1>
    </dataValidation>
    <dataValidation type="list" allowBlank="1" showInputMessage="1" showErrorMessage="1" prompt=" - " sqref="D13" xr:uid="{00000000-0002-0000-2400-000006000000}">
      <formula1>$A$121:$A$128</formula1>
    </dataValidation>
    <dataValidation type="list" allowBlank="1" showErrorMessage="1" sqref="K49" xr:uid="{00000000-0002-0000-2400-000007000000}">
      <formula1>$A$80:$A$83</formula1>
    </dataValidation>
  </dataValidations>
  <pageMargins left="0.7" right="0.7" top="0.75" bottom="0.75" header="0" footer="0"/>
  <pageSetup orientation="landscape"/>
  <headerFooter>
    <oddFooter>&amp;LV5-20-05-2022</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Z1000"/>
  <sheetViews>
    <sheetView workbookViewId="0"/>
  </sheetViews>
  <sheetFormatPr baseColWidth="10" defaultColWidth="12.5703125" defaultRowHeight="15" customHeight="1"/>
  <cols>
    <col min="1" max="1" width="14.140625" customWidth="1"/>
    <col min="3" max="3" width="12.85546875" customWidth="1"/>
    <col min="4" max="5" width="10.4257812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21.28515625" customWidth="1"/>
    <col min="15" max="16" width="10.7109375" hidden="1" customWidth="1"/>
    <col min="18" max="18" width="14.85546875" customWidth="1"/>
    <col min="19" max="19" width="14.5703125" customWidth="1"/>
    <col min="20" max="21" width="11.42578125" customWidth="1"/>
    <col min="22" max="22" width="13"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768" t="s">
        <v>211</v>
      </c>
      <c r="M8" s="767"/>
      <c r="N8" s="2"/>
      <c r="O8" s="2"/>
      <c r="P8" s="2"/>
      <c r="Q8" s="2"/>
      <c r="R8" s="2"/>
      <c r="S8" s="2"/>
      <c r="T8" s="2"/>
      <c r="U8" s="2"/>
      <c r="V8" s="2"/>
      <c r="W8" s="2"/>
      <c r="X8" s="2"/>
      <c r="Y8" s="2"/>
      <c r="Z8" s="2"/>
    </row>
    <row r="9" spans="1:26"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56.25" customHeight="1">
      <c r="A11" s="783" t="s">
        <v>10</v>
      </c>
      <c r="B11" s="784"/>
      <c r="C11" s="785"/>
      <c r="D11" s="1314" t="s">
        <v>703</v>
      </c>
      <c r="E11" s="784"/>
      <c r="F11" s="784"/>
      <c r="G11" s="784"/>
      <c r="H11" s="784"/>
      <c r="I11" s="784"/>
      <c r="J11" s="784"/>
      <c r="K11" s="784"/>
      <c r="L11" s="784"/>
      <c r="M11" s="787"/>
      <c r="N11" s="2"/>
      <c r="O11" s="553"/>
      <c r="P11" s="553"/>
      <c r="Q11" s="2"/>
      <c r="R11" s="957" t="s">
        <v>12</v>
      </c>
      <c r="S11" s="137" t="s">
        <v>13</v>
      </c>
      <c r="T11" s="958" t="s">
        <v>14</v>
      </c>
      <c r="U11" s="777"/>
      <c r="V11" s="777"/>
      <c r="W11" s="777"/>
      <c r="X11" s="802"/>
      <c r="Y11" s="138" t="s">
        <v>15</v>
      </c>
      <c r="Z11" s="4"/>
    </row>
    <row r="12" spans="1:26" ht="36.75" customHeight="1">
      <c r="A12" s="803" t="s">
        <v>16</v>
      </c>
      <c r="B12" s="777"/>
      <c r="C12" s="797"/>
      <c r="D12" s="804" t="s">
        <v>196</v>
      </c>
      <c r="E12" s="777"/>
      <c r="F12" s="777"/>
      <c r="G12" s="777"/>
      <c r="H12" s="777"/>
      <c r="I12" s="777"/>
      <c r="J12" s="777"/>
      <c r="K12" s="777"/>
      <c r="L12" s="777"/>
      <c r="M12" s="778"/>
      <c r="N12" s="195"/>
      <c r="O12" s="4"/>
      <c r="P12" s="4"/>
      <c r="Q12" s="2"/>
      <c r="R12" s="800"/>
      <c r="S12" s="139" t="s">
        <v>18</v>
      </c>
      <c r="T12" s="140" t="s">
        <v>19</v>
      </c>
      <c r="U12" s="140" t="s">
        <v>20</v>
      </c>
      <c r="V12" s="140" t="s">
        <v>21</v>
      </c>
      <c r="W12" s="140" t="s">
        <v>22</v>
      </c>
      <c r="X12" s="141" t="s">
        <v>23</v>
      </c>
      <c r="Y12" s="142"/>
      <c r="Z12" s="4"/>
    </row>
    <row r="13" spans="1:26" ht="76.5" customHeight="1">
      <c r="A13" s="803" t="s">
        <v>24</v>
      </c>
      <c r="B13" s="777"/>
      <c r="C13" s="797"/>
      <c r="D13" s="805" t="s">
        <v>21</v>
      </c>
      <c r="E13" s="777"/>
      <c r="F13" s="777"/>
      <c r="G13" s="777"/>
      <c r="H13" s="777"/>
      <c r="I13" s="777"/>
      <c r="J13" s="797"/>
      <c r="K13" s="36" t="s">
        <v>25</v>
      </c>
      <c r="L13" s="805" t="s">
        <v>704</v>
      </c>
      <c r="M13" s="778"/>
      <c r="N13" s="195"/>
      <c r="O13" s="62"/>
      <c r="P13" s="62"/>
      <c r="Q13" s="2"/>
      <c r="R13" s="143" t="s">
        <v>27</v>
      </c>
      <c r="S13" s="13"/>
      <c r="T13" s="14" t="s">
        <v>28</v>
      </c>
      <c r="U13" s="15"/>
      <c r="V13" s="16"/>
      <c r="W13" s="16"/>
      <c r="X13" s="16"/>
      <c r="Y13" s="143" t="s">
        <v>29</v>
      </c>
      <c r="Z13" s="4"/>
    </row>
    <row r="14" spans="1:26" ht="34.5" customHeight="1">
      <c r="A14" s="803" t="s">
        <v>30</v>
      </c>
      <c r="B14" s="777"/>
      <c r="C14" s="797"/>
      <c r="D14" s="812" t="s">
        <v>108</v>
      </c>
      <c r="E14" s="777"/>
      <c r="F14" s="797"/>
      <c r="G14" s="874" t="s">
        <v>109</v>
      </c>
      <c r="H14" s="777"/>
      <c r="I14" s="777"/>
      <c r="J14" s="797"/>
      <c r="K14" s="63" t="s">
        <v>110</v>
      </c>
      <c r="L14" s="873" t="s">
        <v>111</v>
      </c>
      <c r="M14" s="778"/>
      <c r="N14" s="195"/>
      <c r="O14" s="4"/>
      <c r="P14" s="4"/>
      <c r="Q14" s="4"/>
      <c r="R14" s="145" t="s">
        <v>32</v>
      </c>
      <c r="S14" s="16"/>
      <c r="T14" s="18"/>
      <c r="U14" s="19" t="s">
        <v>28</v>
      </c>
      <c r="V14" s="16"/>
      <c r="W14" s="16"/>
      <c r="X14" s="16"/>
      <c r="Y14" s="145" t="s">
        <v>29</v>
      </c>
      <c r="Z14" s="4"/>
    </row>
    <row r="15" spans="1:26" ht="24.75" customHeight="1">
      <c r="A15" s="959" t="s">
        <v>33</v>
      </c>
      <c r="B15" s="809"/>
      <c r="C15" s="810"/>
      <c r="D15" s="828" t="s">
        <v>112</v>
      </c>
      <c r="E15" s="777"/>
      <c r="F15" s="777"/>
      <c r="G15" s="777"/>
      <c r="H15" s="777"/>
      <c r="I15" s="777"/>
      <c r="J15" s="777"/>
      <c r="K15" s="777"/>
      <c r="L15" s="777"/>
      <c r="M15" s="778"/>
      <c r="N15" s="195"/>
      <c r="O15" s="4"/>
      <c r="P15" s="4"/>
      <c r="Q15" s="4"/>
      <c r="R15" s="145" t="s">
        <v>34</v>
      </c>
      <c r="S15" s="16"/>
      <c r="T15" s="16"/>
      <c r="U15" s="19" t="s">
        <v>28</v>
      </c>
      <c r="V15" s="19" t="s">
        <v>28</v>
      </c>
      <c r="W15" s="16"/>
      <c r="X15" s="16"/>
      <c r="Y15" s="145" t="s">
        <v>34</v>
      </c>
      <c r="Z15" s="4"/>
    </row>
    <row r="16" spans="1:26" ht="36.75" customHeight="1">
      <c r="A16" s="773"/>
      <c r="B16" s="774"/>
      <c r="C16" s="811"/>
      <c r="D16" s="968" t="s">
        <v>35</v>
      </c>
      <c r="E16" s="777"/>
      <c r="F16" s="797"/>
      <c r="G16" s="813" t="s">
        <v>36</v>
      </c>
      <c r="H16" s="777"/>
      <c r="I16" s="777"/>
      <c r="J16" s="797"/>
      <c r="K16" s="64" t="s">
        <v>37</v>
      </c>
      <c r="L16" s="967" t="s">
        <v>38</v>
      </c>
      <c r="M16" s="778"/>
      <c r="N16" s="195"/>
      <c r="O16" s="4"/>
      <c r="P16" s="4"/>
      <c r="Q16" s="4"/>
      <c r="R16" s="145" t="s">
        <v>39</v>
      </c>
      <c r="S16" s="16"/>
      <c r="T16" s="16"/>
      <c r="U16" s="16"/>
      <c r="V16" s="19" t="s">
        <v>28</v>
      </c>
      <c r="W16" s="19" t="s">
        <v>28</v>
      </c>
      <c r="X16" s="19" t="s">
        <v>28</v>
      </c>
      <c r="Y16" s="145" t="s">
        <v>39</v>
      </c>
      <c r="Z16" s="4"/>
    </row>
    <row r="17" spans="1:26" ht="39.75" customHeight="1">
      <c r="A17" s="959" t="s">
        <v>40</v>
      </c>
      <c r="B17" s="809"/>
      <c r="C17" s="810"/>
      <c r="D17" s="951"/>
      <c r="E17" s="777"/>
      <c r="F17" s="777"/>
      <c r="G17" s="777"/>
      <c r="H17" s="777"/>
      <c r="I17" s="777"/>
      <c r="J17" s="777"/>
      <c r="K17" s="777"/>
      <c r="L17" s="777"/>
      <c r="M17" s="778"/>
      <c r="N17" s="195"/>
      <c r="O17" s="4"/>
      <c r="P17" s="4"/>
      <c r="Q17" s="4"/>
      <c r="R17" s="146" t="s">
        <v>42</v>
      </c>
      <c r="S17" s="24"/>
      <c r="T17" s="24"/>
      <c r="U17" s="24"/>
      <c r="V17" s="24"/>
      <c r="W17" s="25" t="s">
        <v>28</v>
      </c>
      <c r="X17" s="26" t="s">
        <v>28</v>
      </c>
      <c r="Y17" s="146" t="s">
        <v>42</v>
      </c>
      <c r="Z17" s="4"/>
    </row>
    <row r="18" spans="1:26" ht="20.25" customHeight="1">
      <c r="A18" s="772"/>
      <c r="B18" s="770"/>
      <c r="C18" s="814"/>
      <c r="D18" s="147" t="s">
        <v>114</v>
      </c>
      <c r="E18" s="148">
        <v>2022</v>
      </c>
      <c r="F18" s="148">
        <v>2023</v>
      </c>
      <c r="G18" s="148">
        <v>2024</v>
      </c>
      <c r="H18" s="148">
        <v>2025</v>
      </c>
      <c r="I18" s="148">
        <v>2026</v>
      </c>
      <c r="J18" s="564"/>
      <c r="K18" s="1309" t="s">
        <v>705</v>
      </c>
      <c r="L18" s="809"/>
      <c r="M18" s="820"/>
      <c r="N18" s="1311"/>
      <c r="O18" s="4"/>
      <c r="P18" s="4"/>
      <c r="Q18" s="2"/>
      <c r="R18" s="2"/>
      <c r="S18" s="2"/>
      <c r="T18" s="2"/>
      <c r="U18" s="2"/>
      <c r="V18" s="2"/>
      <c r="W18" s="2"/>
      <c r="X18" s="2"/>
      <c r="Y18" s="2"/>
      <c r="Z18" s="4"/>
    </row>
    <row r="19" spans="1:26" ht="20.25" customHeight="1">
      <c r="A19" s="772"/>
      <c r="B19" s="770"/>
      <c r="C19" s="814"/>
      <c r="D19" s="149" t="s">
        <v>45</v>
      </c>
      <c r="E19" s="322">
        <v>1</v>
      </c>
      <c r="F19" s="322">
        <v>1</v>
      </c>
      <c r="G19" s="322">
        <v>1</v>
      </c>
      <c r="H19" s="322"/>
      <c r="I19" s="322"/>
      <c r="J19" s="555"/>
      <c r="K19" s="1092"/>
      <c r="L19" s="770"/>
      <c r="M19" s="771"/>
      <c r="N19" s="1312"/>
      <c r="O19" s="2"/>
      <c r="P19" s="2"/>
      <c r="Q19" s="2"/>
      <c r="R19" s="2"/>
      <c r="S19" s="2"/>
      <c r="T19" s="2"/>
      <c r="U19" s="2"/>
      <c r="V19" s="2"/>
      <c r="W19" s="2"/>
      <c r="X19" s="2"/>
      <c r="Y19" s="38"/>
      <c r="Z19" s="2"/>
    </row>
    <row r="20" spans="1:26" ht="18.75" customHeight="1">
      <c r="A20" s="772"/>
      <c r="B20" s="770"/>
      <c r="C20" s="814"/>
      <c r="D20" s="472"/>
      <c r="E20" s="473"/>
      <c r="F20" s="554"/>
      <c r="G20" s="554"/>
      <c r="H20" s="555"/>
      <c r="I20" s="555"/>
      <c r="J20" s="555"/>
      <c r="K20" s="1092"/>
      <c r="L20" s="770"/>
      <c r="M20" s="771"/>
      <c r="N20" s="1312"/>
      <c r="O20" s="2"/>
      <c r="P20" s="2"/>
      <c r="Q20" s="2"/>
      <c r="R20" s="2"/>
      <c r="S20" s="2"/>
      <c r="T20" s="2"/>
      <c r="U20" s="2"/>
      <c r="V20" s="2"/>
      <c r="W20" s="2"/>
      <c r="X20" s="2"/>
      <c r="Y20" s="2"/>
      <c r="Z20" s="2"/>
    </row>
    <row r="21" spans="1:26" ht="12.75" customHeight="1">
      <c r="A21" s="772"/>
      <c r="B21" s="770"/>
      <c r="C21" s="814"/>
      <c r="D21" s="474"/>
      <c r="E21" s="54"/>
      <c r="F21" s="554"/>
      <c r="G21" s="554"/>
      <c r="H21" s="555"/>
      <c r="I21" s="555"/>
      <c r="J21" s="555"/>
      <c r="K21" s="1092"/>
      <c r="L21" s="770"/>
      <c r="M21" s="771"/>
      <c r="N21" s="1312"/>
      <c r="O21" s="2"/>
      <c r="P21" s="2"/>
      <c r="Q21" s="2"/>
      <c r="R21" s="2"/>
      <c r="S21" s="2"/>
      <c r="T21" s="2"/>
      <c r="U21" s="2"/>
      <c r="V21" s="2"/>
      <c r="W21" s="2"/>
      <c r="X21" s="2"/>
      <c r="Y21" s="2"/>
      <c r="Z21" s="2"/>
    </row>
    <row r="22" spans="1:26" ht="13.5" customHeight="1">
      <c r="A22" s="815"/>
      <c r="B22" s="816"/>
      <c r="C22" s="817"/>
      <c r="D22" s="475"/>
      <c r="E22" s="476"/>
      <c r="F22" s="556"/>
      <c r="G22" s="556"/>
      <c r="H22" s="557"/>
      <c r="I22" s="557"/>
      <c r="J22" s="557"/>
      <c r="K22" s="1310"/>
      <c r="L22" s="816"/>
      <c r="M22" s="823"/>
      <c r="N22" s="1313"/>
      <c r="O22" s="2"/>
      <c r="P22" s="2"/>
      <c r="Q22" s="2"/>
      <c r="R22" s="2"/>
      <c r="S22" s="2"/>
      <c r="T22" s="2"/>
      <c r="U22" s="2"/>
      <c r="V22" s="2"/>
      <c r="W22" s="2"/>
      <c r="X22" s="2"/>
      <c r="Y22" s="2"/>
      <c r="Z22" s="2"/>
    </row>
    <row r="23" spans="1:26" ht="9" customHeight="1">
      <c r="A23" s="953"/>
      <c r="B23" s="794"/>
      <c r="C23" s="794"/>
      <c r="D23" s="794"/>
      <c r="E23" s="794"/>
      <c r="F23" s="794"/>
      <c r="G23" s="794"/>
      <c r="H23" s="794"/>
      <c r="I23" s="794"/>
      <c r="J23" s="794"/>
      <c r="K23" s="794"/>
      <c r="L23" s="794"/>
      <c r="M23" s="795"/>
      <c r="N23" s="38"/>
      <c r="O23" s="2"/>
      <c r="P23" s="2"/>
      <c r="Q23" s="2"/>
      <c r="R23" s="2"/>
      <c r="S23" s="2"/>
      <c r="T23" s="2"/>
      <c r="U23" s="2"/>
      <c r="V23" s="2"/>
      <c r="W23" s="2"/>
      <c r="X23" s="2"/>
      <c r="Y23" s="2"/>
      <c r="Z23" s="2"/>
    </row>
    <row r="24" spans="1:26" ht="76.5" customHeight="1">
      <c r="A24" s="780" t="s">
        <v>46</v>
      </c>
      <c r="B24" s="781"/>
      <c r="C24" s="781"/>
      <c r="D24" s="781"/>
      <c r="E24" s="781"/>
      <c r="F24" s="781"/>
      <c r="G24" s="781"/>
      <c r="H24" s="781"/>
      <c r="I24" s="781"/>
      <c r="J24" s="781"/>
      <c r="K24" s="781"/>
      <c r="L24" s="781"/>
      <c r="M24" s="782"/>
      <c r="N24" s="2"/>
      <c r="O24" s="2"/>
      <c r="P24" s="2"/>
      <c r="Q24" s="2"/>
      <c r="R24" s="2"/>
      <c r="S24" s="2"/>
      <c r="T24" s="2"/>
      <c r="U24" s="2"/>
      <c r="V24" s="2"/>
      <c r="W24" s="2"/>
      <c r="X24" s="2"/>
      <c r="Y24" s="2"/>
      <c r="Z24" s="2"/>
    </row>
    <row r="25" spans="1:26" ht="48" customHeight="1">
      <c r="A25" s="1255" t="s">
        <v>706</v>
      </c>
      <c r="B25" s="777"/>
      <c r="C25" s="777"/>
      <c r="D25" s="777"/>
      <c r="E25" s="777"/>
      <c r="F25" s="777"/>
      <c r="G25" s="777"/>
      <c r="H25" s="777"/>
      <c r="I25" s="777"/>
      <c r="J25" s="777"/>
      <c r="K25" s="777"/>
      <c r="L25" s="777"/>
      <c r="M25" s="797"/>
      <c r="N25" s="2"/>
      <c r="O25" s="2"/>
      <c r="P25" s="2"/>
      <c r="Q25" s="2"/>
      <c r="R25" s="2"/>
      <c r="S25" s="2"/>
      <c r="T25" s="2"/>
      <c r="U25" s="2"/>
      <c r="V25" s="2"/>
      <c r="W25" s="2"/>
      <c r="X25" s="2"/>
      <c r="Y25" s="2"/>
      <c r="Z25" s="2"/>
    </row>
    <row r="26" spans="1:26" ht="108.75" customHeight="1">
      <c r="A26" s="803" t="s">
        <v>48</v>
      </c>
      <c r="B26" s="777"/>
      <c r="C26" s="797"/>
      <c r="D26" s="889" t="s">
        <v>707</v>
      </c>
      <c r="E26" s="777"/>
      <c r="F26" s="777"/>
      <c r="G26" s="777"/>
      <c r="H26" s="777"/>
      <c r="I26" s="777"/>
      <c r="J26" s="777"/>
      <c r="K26" s="777"/>
      <c r="L26" s="777"/>
      <c r="M26" s="778"/>
      <c r="N26" s="2"/>
      <c r="O26" s="2"/>
      <c r="P26" s="2"/>
      <c r="Q26" s="2"/>
      <c r="R26" s="2"/>
      <c r="S26" s="2"/>
      <c r="T26" s="52"/>
      <c r="U26" s="2"/>
      <c r="V26" s="2"/>
      <c r="W26" s="4"/>
      <c r="X26" s="4"/>
      <c r="Y26" s="2"/>
      <c r="Z26" s="2"/>
    </row>
    <row r="27" spans="1:26" ht="48" customHeight="1">
      <c r="A27" s="803" t="s">
        <v>50</v>
      </c>
      <c r="B27" s="777"/>
      <c r="C27" s="797"/>
      <c r="D27" s="1315" t="s">
        <v>51</v>
      </c>
      <c r="E27" s="911"/>
      <c r="F27" s="911"/>
      <c r="G27" s="911"/>
      <c r="H27" s="911"/>
      <c r="I27" s="911"/>
      <c r="J27" s="944"/>
      <c r="K27" s="32" t="s">
        <v>52</v>
      </c>
      <c r="L27" s="1315" t="s">
        <v>51</v>
      </c>
      <c r="M27" s="912"/>
      <c r="N27" s="2"/>
      <c r="O27" s="2"/>
      <c r="P27" s="2"/>
      <c r="Q27" s="2"/>
      <c r="R27" s="2"/>
      <c r="S27" s="2"/>
      <c r="T27" s="2"/>
      <c r="U27" s="2"/>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2"/>
      <c r="O28" s="2"/>
      <c r="P28" s="2"/>
      <c r="Q28" s="2"/>
      <c r="R28" s="2"/>
      <c r="S28" s="2"/>
      <c r="T28" s="2"/>
      <c r="U28" s="2"/>
      <c r="V28" s="4"/>
      <c r="W28" s="4"/>
      <c r="X28" s="4"/>
      <c r="Y28" s="4"/>
      <c r="Z28" s="4"/>
    </row>
    <row r="29" spans="1:26" ht="33.75" customHeight="1">
      <c r="A29" s="815"/>
      <c r="B29" s="816"/>
      <c r="C29" s="817"/>
      <c r="D29" s="1219">
        <v>1</v>
      </c>
      <c r="E29" s="777"/>
      <c r="F29" s="797"/>
      <c r="G29" s="1018" t="s">
        <v>708</v>
      </c>
      <c r="H29" s="777"/>
      <c r="I29" s="777"/>
      <c r="J29" s="777"/>
      <c r="K29" s="797"/>
      <c r="L29" s="960" t="s">
        <v>583</v>
      </c>
      <c r="M29" s="797"/>
      <c r="N29" s="2"/>
      <c r="O29" s="2"/>
      <c r="P29" s="2"/>
      <c r="Q29" s="2"/>
      <c r="R29" s="2"/>
      <c r="S29" s="2"/>
      <c r="T29" s="2"/>
      <c r="U29" s="2"/>
      <c r="V29" s="2"/>
      <c r="W29" s="4"/>
      <c r="X29" s="4"/>
      <c r="Y29" s="2"/>
      <c r="Z29" s="2"/>
    </row>
    <row r="30" spans="1:26" ht="15" customHeight="1">
      <c r="A30" s="1"/>
      <c r="B30" s="4"/>
      <c r="C30" s="4"/>
      <c r="D30" s="4"/>
      <c r="E30" s="4"/>
      <c r="F30" s="4"/>
      <c r="G30" s="4"/>
      <c r="H30" s="4"/>
      <c r="I30" s="4"/>
      <c r="J30" s="4"/>
      <c r="K30" s="4"/>
      <c r="L30" s="4"/>
      <c r="M30" s="33"/>
      <c r="N30" s="2"/>
      <c r="O30" s="2"/>
      <c r="P30" s="2"/>
      <c r="Q30" s="2"/>
      <c r="R30" s="2"/>
      <c r="S30" s="162"/>
      <c r="T30" s="2"/>
      <c r="U30" s="2"/>
      <c r="V30" s="2"/>
      <c r="W30" s="4"/>
      <c r="X30" s="4"/>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162"/>
      <c r="T31" s="2"/>
      <c r="U31" s="2"/>
      <c r="V31" s="2"/>
      <c r="W31" s="4"/>
      <c r="X31" s="4"/>
      <c r="Y31" s="4"/>
      <c r="Z31" s="4"/>
    </row>
    <row r="32" spans="1:26"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72.75" customHeight="1">
      <c r="A33" s="68" t="s">
        <v>121</v>
      </c>
      <c r="B33" s="151" t="s">
        <v>122</v>
      </c>
      <c r="C33" s="565" t="s">
        <v>709</v>
      </c>
      <c r="D33" s="565" t="s">
        <v>710</v>
      </c>
      <c r="E33" s="70" t="s">
        <v>597</v>
      </c>
      <c r="F33" s="71" t="s">
        <v>68</v>
      </c>
      <c r="G33" s="827"/>
      <c r="H33" s="774"/>
      <c r="I33" s="774"/>
      <c r="J33" s="774"/>
      <c r="K33" s="774"/>
      <c r="L33" s="774"/>
      <c r="M33" s="775"/>
      <c r="N33" s="38"/>
      <c r="O33" s="38"/>
      <c r="P33" s="38"/>
      <c r="Q33" s="38"/>
      <c r="R33" s="38"/>
      <c r="S33" s="1005"/>
      <c r="T33" s="770"/>
      <c r="U33" s="770"/>
      <c r="V33" s="770"/>
      <c r="W33" s="770"/>
      <c r="X33" s="770"/>
      <c r="Y33" s="38"/>
      <c r="Z33" s="38"/>
    </row>
    <row r="34" spans="1:26" ht="44.25" customHeight="1">
      <c r="A34" s="165" t="s">
        <v>227</v>
      </c>
      <c r="B34" s="72">
        <v>1</v>
      </c>
      <c r="C34" s="566">
        <v>2</v>
      </c>
      <c r="D34" s="566">
        <v>2</v>
      </c>
      <c r="E34" s="567" t="s">
        <v>29</v>
      </c>
      <c r="F34" s="154">
        <f t="shared" ref="F34:F37" si="0">C34/D34</f>
        <v>1</v>
      </c>
      <c r="G34" s="1279"/>
      <c r="H34" s="770"/>
      <c r="I34" s="770"/>
      <c r="J34" s="770"/>
      <c r="K34" s="770"/>
      <c r="L34" s="770"/>
      <c r="M34" s="771"/>
      <c r="N34" s="2"/>
      <c r="O34" s="2"/>
      <c r="P34" s="2"/>
      <c r="Q34" s="2"/>
      <c r="R34" s="2"/>
      <c r="S34" s="195"/>
      <c r="T34" s="195"/>
      <c r="U34" s="195"/>
      <c r="V34" s="195"/>
      <c r="W34" s="195"/>
      <c r="X34" s="195"/>
      <c r="Y34" s="2"/>
      <c r="Z34" s="2"/>
    </row>
    <row r="35" spans="1:26" ht="44.25" customHeight="1">
      <c r="A35" s="165" t="s">
        <v>183</v>
      </c>
      <c r="B35" s="72">
        <v>1</v>
      </c>
      <c r="C35" s="566">
        <v>2</v>
      </c>
      <c r="D35" s="566">
        <v>2</v>
      </c>
      <c r="E35" s="567" t="s">
        <v>29</v>
      </c>
      <c r="F35" s="154">
        <f t="shared" si="0"/>
        <v>1</v>
      </c>
      <c r="G35" s="770"/>
      <c r="H35" s="770"/>
      <c r="I35" s="770"/>
      <c r="J35" s="770"/>
      <c r="K35" s="770"/>
      <c r="L35" s="770"/>
      <c r="M35" s="771"/>
      <c r="N35" s="2"/>
      <c r="O35" s="2"/>
      <c r="P35" s="2"/>
      <c r="Q35" s="2"/>
      <c r="R35" s="2"/>
      <c r="S35" s="2"/>
      <c r="T35" s="2"/>
      <c r="U35" s="2"/>
      <c r="V35" s="2"/>
      <c r="W35" s="2"/>
      <c r="X35" s="2"/>
      <c r="Y35" s="2"/>
      <c r="Z35" s="2"/>
    </row>
    <row r="36" spans="1:26" ht="44.25" customHeight="1">
      <c r="A36" s="165" t="s">
        <v>184</v>
      </c>
      <c r="B36" s="72">
        <v>1</v>
      </c>
      <c r="C36" s="568"/>
      <c r="D36" s="569"/>
      <c r="E36" s="49" t="s">
        <v>29</v>
      </c>
      <c r="F36" s="154" t="e">
        <f t="shared" si="0"/>
        <v>#DIV/0!</v>
      </c>
      <c r="G36" s="770"/>
      <c r="H36" s="770"/>
      <c r="I36" s="770"/>
      <c r="J36" s="770"/>
      <c r="K36" s="770"/>
      <c r="L36" s="770"/>
      <c r="M36" s="771"/>
      <c r="N36" s="2"/>
      <c r="O36" s="2"/>
      <c r="P36" s="2"/>
      <c r="Q36" s="2"/>
      <c r="R36" s="2"/>
      <c r="S36" s="2"/>
      <c r="T36" s="2"/>
      <c r="U36" s="2"/>
      <c r="V36" s="2"/>
      <c r="W36" s="2"/>
      <c r="X36" s="2"/>
      <c r="Y36" s="2"/>
      <c r="Z36" s="2"/>
    </row>
    <row r="37" spans="1:26" ht="44.25" customHeight="1">
      <c r="A37" s="165" t="s">
        <v>185</v>
      </c>
      <c r="B37" s="72">
        <v>1</v>
      </c>
      <c r="C37" s="155"/>
      <c r="D37" s="49"/>
      <c r="E37" s="49" t="s">
        <v>29</v>
      </c>
      <c r="F37" s="154" t="e">
        <f t="shared" si="0"/>
        <v>#DIV/0!</v>
      </c>
      <c r="G37" s="770"/>
      <c r="H37" s="770"/>
      <c r="I37" s="770"/>
      <c r="J37" s="770"/>
      <c r="K37" s="770"/>
      <c r="L37" s="770"/>
      <c r="M37" s="771"/>
      <c r="N37" s="2"/>
      <c r="O37" s="2"/>
      <c r="P37" s="2"/>
      <c r="Q37" s="2"/>
      <c r="R37" s="2"/>
      <c r="S37" s="2"/>
      <c r="T37" s="2"/>
      <c r="U37" s="2"/>
      <c r="V37" s="2"/>
      <c r="W37" s="2"/>
      <c r="X37" s="2"/>
      <c r="Y37" s="2"/>
      <c r="Z37" s="2"/>
    </row>
    <row r="38" spans="1:26" ht="37.5" customHeight="1">
      <c r="A38" s="45" t="s">
        <v>73</v>
      </c>
      <c r="B38" s="72">
        <f>AVERAGE(B34:B37)</f>
        <v>1</v>
      </c>
      <c r="C38" s="49">
        <f t="shared" ref="C38:E38" si="1">SUM(C34:C37)</f>
        <v>4</v>
      </c>
      <c r="D38" s="49">
        <f t="shared" si="1"/>
        <v>4</v>
      </c>
      <c r="E38" s="49">
        <f t="shared" si="1"/>
        <v>0</v>
      </c>
      <c r="F38" s="154">
        <f>AVERAGE(F34:F35)</f>
        <v>1</v>
      </c>
      <c r="G38" s="770"/>
      <c r="H38" s="770"/>
      <c r="I38" s="770"/>
      <c r="J38" s="770"/>
      <c r="K38" s="770"/>
      <c r="L38" s="770"/>
      <c r="M38" s="771"/>
      <c r="N38" s="2"/>
      <c r="O38" s="2"/>
      <c r="P38" s="2"/>
      <c r="Q38" s="2"/>
      <c r="R38" s="2"/>
      <c r="S38" s="2"/>
      <c r="T38" s="2"/>
      <c r="U38" s="2"/>
      <c r="V38" s="2"/>
      <c r="W38" s="2"/>
      <c r="X38" s="2"/>
      <c r="Y38" s="2"/>
      <c r="Z38" s="2"/>
    </row>
    <row r="39" spans="1:26"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row>
    <row r="40" spans="1:26" ht="36" customHeight="1">
      <c r="A40" s="803"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row>
    <row r="41" spans="1:26" ht="409.5" customHeight="1">
      <c r="A41" s="1319" t="s">
        <v>711</v>
      </c>
      <c r="B41" s="794"/>
      <c r="C41" s="794"/>
      <c r="D41" s="794"/>
      <c r="E41" s="794"/>
      <c r="F41" s="794"/>
      <c r="G41" s="794"/>
      <c r="H41" s="794"/>
      <c r="I41" s="794"/>
      <c r="J41" s="794"/>
      <c r="K41" s="794"/>
      <c r="L41" s="794"/>
      <c r="M41" s="1079"/>
      <c r="N41" s="2"/>
      <c r="O41" s="2"/>
      <c r="P41" s="2"/>
      <c r="Q41" s="2"/>
      <c r="R41" s="2"/>
      <c r="S41" s="2"/>
      <c r="T41" s="2"/>
      <c r="U41" s="2"/>
      <c r="V41" s="2"/>
      <c r="W41" s="2"/>
      <c r="X41" s="2"/>
      <c r="Y41" s="2"/>
      <c r="Z41" s="2"/>
    </row>
    <row r="42" spans="1:26" ht="31.5" customHeight="1">
      <c r="A42" s="864" t="s">
        <v>76</v>
      </c>
      <c r="B42" s="809"/>
      <c r="C42" s="810"/>
      <c r="D42" s="890" t="s">
        <v>77</v>
      </c>
      <c r="E42" s="809"/>
      <c r="F42" s="810"/>
      <c r="G42" s="853" t="s">
        <v>78</v>
      </c>
      <c r="H42" s="809"/>
      <c r="I42" s="809"/>
      <c r="J42" s="810"/>
      <c r="K42" s="857" t="s">
        <v>79</v>
      </c>
      <c r="L42" s="1178" t="s">
        <v>101</v>
      </c>
      <c r="M42" s="820"/>
      <c r="N42" s="53"/>
      <c r="O42" s="54"/>
      <c r="P42" s="54"/>
      <c r="Q42" s="54"/>
      <c r="R42" s="54"/>
      <c r="S42" s="54"/>
      <c r="T42" s="54"/>
      <c r="U42" s="54"/>
      <c r="V42" s="54"/>
      <c r="W42" s="54"/>
      <c r="X42" s="54"/>
      <c r="Y42" s="54"/>
      <c r="Z42" s="54"/>
    </row>
    <row r="43" spans="1:26"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row>
    <row r="44" spans="1:26" ht="57" customHeight="1">
      <c r="A44" s="892" t="s">
        <v>81</v>
      </c>
      <c r="B44" s="777"/>
      <c r="C44" s="802"/>
      <c r="D44" s="768" t="s">
        <v>712</v>
      </c>
      <c r="E44" s="766"/>
      <c r="F44" s="766"/>
      <c r="G44" s="766"/>
      <c r="H44" s="766"/>
      <c r="I44" s="766"/>
      <c r="J44" s="789"/>
      <c r="K44" s="326" t="s">
        <v>83</v>
      </c>
      <c r="L44" s="768" t="s">
        <v>713</v>
      </c>
      <c r="M44" s="766"/>
      <c r="N44" s="53"/>
      <c r="O44" s="54"/>
      <c r="P44" s="54"/>
      <c r="Q44" s="54"/>
      <c r="R44" s="54"/>
      <c r="S44" s="54"/>
      <c r="T44" s="54"/>
      <c r="U44" s="54"/>
      <c r="V44" s="54"/>
      <c r="W44" s="54"/>
      <c r="X44" s="54"/>
      <c r="Y44" s="54"/>
      <c r="Z44" s="54"/>
    </row>
    <row r="45" spans="1:26" ht="57.75" customHeight="1">
      <c r="A45" s="876" t="s">
        <v>85</v>
      </c>
      <c r="B45" s="766"/>
      <c r="C45" s="877"/>
      <c r="D45" s="768" t="s">
        <v>699</v>
      </c>
      <c r="E45" s="766"/>
      <c r="F45" s="766"/>
      <c r="G45" s="766"/>
      <c r="H45" s="766"/>
      <c r="I45" s="766"/>
      <c r="J45" s="789"/>
      <c r="K45" s="327" t="s">
        <v>86</v>
      </c>
      <c r="L45" s="1167">
        <v>45919</v>
      </c>
      <c r="M45" s="767"/>
      <c r="N45" s="4"/>
      <c r="O45" s="4"/>
      <c r="P45" s="4"/>
      <c r="Q45" s="4"/>
      <c r="R45" s="4"/>
      <c r="S45" s="4"/>
      <c r="T45" s="4"/>
      <c r="U45" s="4"/>
      <c r="V45" s="4"/>
      <c r="W45" s="4"/>
      <c r="X45" s="4"/>
      <c r="Y45" s="4"/>
      <c r="Z45" s="4"/>
    </row>
    <row r="46" spans="1:26" ht="35.25" customHeight="1">
      <c r="A46" s="1208" t="s">
        <v>191</v>
      </c>
      <c r="B46" s="766"/>
      <c r="C46" s="766"/>
      <c r="D46" s="766"/>
      <c r="E46" s="766"/>
      <c r="F46" s="766"/>
      <c r="G46" s="766"/>
      <c r="H46" s="766"/>
      <c r="I46" s="766"/>
      <c r="J46" s="766"/>
      <c r="K46" s="766"/>
      <c r="L46" s="766"/>
      <c r="M46" s="767"/>
      <c r="N46" s="4"/>
      <c r="O46" s="4"/>
      <c r="P46" s="4"/>
      <c r="Q46" s="4"/>
      <c r="R46" s="4"/>
      <c r="S46" s="4"/>
      <c r="T46" s="4"/>
      <c r="U46" s="4"/>
      <c r="V46" s="4"/>
      <c r="W46" s="4"/>
      <c r="X46" s="4"/>
      <c r="Y46" s="4"/>
      <c r="Z46" s="4"/>
    </row>
    <row r="47" spans="1:26"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row>
    <row r="48" spans="1:26"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row>
    <row r="49" spans="1:26" ht="48" customHeight="1">
      <c r="A49" s="961" t="s">
        <v>93</v>
      </c>
      <c r="B49" s="777"/>
      <c r="C49" s="797"/>
      <c r="D49" s="829" t="s">
        <v>94</v>
      </c>
      <c r="E49" s="777"/>
      <c r="F49" s="797"/>
      <c r="G49" s="830" t="s">
        <v>714</v>
      </c>
      <c r="H49" s="777"/>
      <c r="I49" s="777"/>
      <c r="J49" s="797"/>
      <c r="K49" s="58"/>
      <c r="L49" s="828"/>
      <c r="M49" s="778"/>
      <c r="N49" s="2"/>
      <c r="O49" s="2"/>
      <c r="P49" s="2"/>
      <c r="Q49" s="2"/>
      <c r="R49" s="2"/>
      <c r="S49" s="2"/>
      <c r="T49" s="2"/>
      <c r="U49" s="2"/>
      <c r="V49" s="2"/>
      <c r="W49" s="2"/>
      <c r="X49" s="2"/>
      <c r="Y49" s="2"/>
      <c r="Z49" s="2"/>
    </row>
    <row r="50" spans="1:26" ht="78" customHeight="1">
      <c r="A50" s="961" t="s">
        <v>96</v>
      </c>
      <c r="B50" s="777"/>
      <c r="C50" s="797"/>
      <c r="D50" s="829" t="s">
        <v>94</v>
      </c>
      <c r="E50" s="777"/>
      <c r="F50" s="797"/>
      <c r="G50" s="831" t="s">
        <v>701</v>
      </c>
      <c r="H50" s="777"/>
      <c r="I50" s="777"/>
      <c r="J50" s="797"/>
      <c r="K50" s="59"/>
      <c r="L50" s="828"/>
      <c r="M50" s="778"/>
      <c r="N50" s="2"/>
      <c r="O50" s="2"/>
      <c r="P50" s="2"/>
      <c r="Q50" s="2"/>
      <c r="R50" s="2"/>
      <c r="S50" s="2"/>
      <c r="T50" s="2"/>
      <c r="U50" s="2"/>
      <c r="V50" s="2"/>
      <c r="W50" s="2"/>
      <c r="X50" s="2"/>
      <c r="Y50" s="2"/>
      <c r="Z50" s="2"/>
    </row>
    <row r="51" spans="1:26" ht="49.5" customHeight="1">
      <c r="A51" s="961" t="s">
        <v>98</v>
      </c>
      <c r="B51" s="777"/>
      <c r="C51" s="797"/>
      <c r="D51" s="829" t="s">
        <v>94</v>
      </c>
      <c r="E51" s="777"/>
      <c r="F51" s="797"/>
      <c r="G51" s="831" t="s">
        <v>99</v>
      </c>
      <c r="H51" s="777"/>
      <c r="I51" s="777"/>
      <c r="J51" s="797"/>
      <c r="K51" s="58"/>
      <c r="L51" s="828"/>
      <c r="M51" s="778"/>
      <c r="N51" s="2"/>
      <c r="O51" s="2"/>
      <c r="P51" s="2"/>
      <c r="Q51" s="2"/>
      <c r="R51" s="2"/>
      <c r="S51" s="2"/>
      <c r="T51" s="2"/>
      <c r="U51" s="2"/>
      <c r="V51" s="2"/>
      <c r="W51" s="2"/>
      <c r="X51" s="2"/>
      <c r="Y51" s="2"/>
      <c r="Z51" s="2"/>
    </row>
    <row r="52" spans="1:26" ht="36" customHeight="1">
      <c r="A52" s="961" t="s">
        <v>100</v>
      </c>
      <c r="B52" s="777"/>
      <c r="C52" s="797"/>
      <c r="D52" s="829" t="s">
        <v>101</v>
      </c>
      <c r="E52" s="777"/>
      <c r="F52" s="797"/>
      <c r="G52" s="832" t="s">
        <v>102</v>
      </c>
      <c r="H52" s="777"/>
      <c r="I52" s="777"/>
      <c r="J52" s="797"/>
      <c r="K52" s="58"/>
      <c r="L52" s="828"/>
      <c r="M52" s="778"/>
      <c r="N52" s="2"/>
      <c r="O52" s="2"/>
      <c r="P52" s="2"/>
      <c r="Q52" s="2"/>
      <c r="R52" s="2"/>
      <c r="S52" s="2"/>
      <c r="T52" s="2"/>
      <c r="U52" s="2"/>
      <c r="V52" s="2"/>
      <c r="W52" s="2"/>
      <c r="X52" s="2"/>
      <c r="Y52" s="2"/>
      <c r="Z52" s="2"/>
    </row>
    <row r="53" spans="1:26" ht="18"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row>
    <row r="54" spans="1:26" ht="18"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row>
    <row r="55" spans="1:26" ht="18"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18"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row>
    <row r="57" spans="1:26"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6">
    <mergeCell ref="A46:M46"/>
    <mergeCell ref="A47:M47"/>
    <mergeCell ref="G51:J51"/>
    <mergeCell ref="G52:J52"/>
    <mergeCell ref="L52:M52"/>
    <mergeCell ref="G48:J48"/>
    <mergeCell ref="L48:M48"/>
    <mergeCell ref="G49:J49"/>
    <mergeCell ref="L49:M49"/>
    <mergeCell ref="G50:J50"/>
    <mergeCell ref="L50:M50"/>
    <mergeCell ref="L51:M51"/>
    <mergeCell ref="A44:C44"/>
    <mergeCell ref="D44:J44"/>
    <mergeCell ref="L44:M44"/>
    <mergeCell ref="D45:J45"/>
    <mergeCell ref="L45:M45"/>
    <mergeCell ref="A57:C57"/>
    <mergeCell ref="D57:J57"/>
    <mergeCell ref="K57:M57"/>
    <mergeCell ref="A51:C51"/>
    <mergeCell ref="D51:F51"/>
    <mergeCell ref="A52:C52"/>
    <mergeCell ref="D52:F52"/>
    <mergeCell ref="D53:J56"/>
    <mergeCell ref="K53:K56"/>
    <mergeCell ref="L53:M56"/>
    <mergeCell ref="A49:C49"/>
    <mergeCell ref="D49:F49"/>
    <mergeCell ref="A50:C50"/>
    <mergeCell ref="D50:F50"/>
    <mergeCell ref="A53:C56"/>
    <mergeCell ref="L29:M29"/>
    <mergeCell ref="S33:X33"/>
    <mergeCell ref="A45:C45"/>
    <mergeCell ref="A48:C48"/>
    <mergeCell ref="D48:F48"/>
    <mergeCell ref="D42:F43"/>
    <mergeCell ref="G42:J43"/>
    <mergeCell ref="K42:K43"/>
    <mergeCell ref="L42:M43"/>
    <mergeCell ref="A31:M31"/>
    <mergeCell ref="A32:F32"/>
    <mergeCell ref="G32:M33"/>
    <mergeCell ref="G34:M39"/>
    <mergeCell ref="A40:M40"/>
    <mergeCell ref="A41:M41"/>
    <mergeCell ref="A42:C43"/>
    <mergeCell ref="D14:F14"/>
    <mergeCell ref="A15:C16"/>
    <mergeCell ref="A28:C29"/>
    <mergeCell ref="D29:F29"/>
    <mergeCell ref="G29:K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L16:M16"/>
    <mergeCell ref="D17:M17"/>
    <mergeCell ref="D16:F16"/>
    <mergeCell ref="G16:J16"/>
    <mergeCell ref="K18:M22"/>
  </mergeCells>
  <dataValidations count="8">
    <dataValidation type="list" allowBlank="1" showInputMessage="1" showErrorMessage="1" prompt=" - " sqref="L8" xr:uid="{00000000-0002-0000-2500-000000000000}">
      <formula1>$B$117:$B$129</formula1>
    </dataValidation>
    <dataValidation type="list" allowBlank="1" showInputMessage="1" showErrorMessage="1" prompt=" - " sqref="D12" xr:uid="{00000000-0002-0000-2500-000001000000}">
      <formula1>$A$110:$A$115</formula1>
    </dataValidation>
    <dataValidation type="list" allowBlank="1" showInputMessage="1" showErrorMessage="1" prompt=" - " sqref="D51:D52" xr:uid="{00000000-0002-0000-2500-000002000000}">
      <formula1>$A$79:$A$82</formula1>
    </dataValidation>
    <dataValidation type="list" allowBlank="1" showInputMessage="1" showErrorMessage="1" prompt=" - " sqref="D8" xr:uid="{00000000-0002-0000-2500-000003000000}">
      <formula1>$A$135:$A$137</formula1>
    </dataValidation>
    <dataValidation type="list" allowBlank="1" showInputMessage="1" showErrorMessage="1" prompt=" - " sqref="D49:D50" xr:uid="{00000000-0002-0000-2500-000004000000}">
      <formula1>$A$78:$A$81</formula1>
    </dataValidation>
    <dataValidation type="list" allowBlank="1" showInputMessage="1" showErrorMessage="1" prompt=" - " sqref="D7" xr:uid="{00000000-0002-0000-2500-000005000000}">
      <formula1>$A$145:$A$149</formula1>
    </dataValidation>
    <dataValidation type="list" allowBlank="1" showInputMessage="1" showErrorMessage="1" prompt=" - " sqref="D13" xr:uid="{00000000-0002-0000-2500-000006000000}">
      <formula1>$A$121:$A$128</formula1>
    </dataValidation>
    <dataValidation type="list" allowBlank="1" showErrorMessage="1" sqref="K49" xr:uid="{00000000-0002-0000-2500-000007000000}">
      <formula1>$A$80:$A$83</formula1>
    </dataValidation>
  </dataValidations>
  <pageMargins left="0.7" right="0.7" top="0.75" bottom="0.75" header="0" footer="0"/>
  <pageSetup orientation="landscape"/>
  <headerFooter>
    <oddFooter>&amp;LV5-20-05-2022</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Z1000"/>
  <sheetViews>
    <sheetView workbookViewId="0"/>
  </sheetViews>
  <sheetFormatPr baseColWidth="10" defaultColWidth="12.5703125" defaultRowHeight="15" customHeight="1"/>
  <cols>
    <col min="1" max="1" width="14.140625" customWidth="1"/>
    <col min="3" max="3" width="12.85546875" customWidth="1"/>
    <col min="4" max="5" width="10.4257812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21.28515625" customWidth="1"/>
    <col min="15" max="16" width="10.7109375" hidden="1" customWidth="1"/>
    <col min="18" max="18" width="14.85546875" customWidth="1"/>
    <col min="19" max="19" width="14.5703125" customWidth="1"/>
    <col min="20" max="21" width="11.42578125" customWidth="1"/>
    <col min="22" max="22" width="13"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768" t="s">
        <v>211</v>
      </c>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94.5" customHeight="1">
      <c r="A11" s="783" t="s">
        <v>10</v>
      </c>
      <c r="B11" s="784"/>
      <c r="C11" s="785"/>
      <c r="D11" s="1276" t="s">
        <v>715</v>
      </c>
      <c r="E11" s="784"/>
      <c r="F11" s="784"/>
      <c r="G11" s="784"/>
      <c r="H11" s="784"/>
      <c r="I11" s="784"/>
      <c r="J11" s="784"/>
      <c r="K11" s="784"/>
      <c r="L11" s="784"/>
      <c r="M11" s="787"/>
      <c r="N11" s="570"/>
      <c r="O11" s="571"/>
      <c r="P11" s="571"/>
      <c r="Q11" s="2"/>
      <c r="R11" s="799" t="s">
        <v>12</v>
      </c>
      <c r="S11" s="5" t="s">
        <v>13</v>
      </c>
      <c r="T11" s="801" t="s">
        <v>14</v>
      </c>
      <c r="U11" s="777"/>
      <c r="V11" s="777"/>
      <c r="W11" s="777"/>
      <c r="X11" s="802"/>
      <c r="Y11" s="6" t="s">
        <v>15</v>
      </c>
      <c r="Z11" s="4"/>
    </row>
    <row r="12" spans="1:26" ht="36.75" customHeight="1">
      <c r="A12" s="803" t="s">
        <v>16</v>
      </c>
      <c r="B12" s="777"/>
      <c r="C12" s="797"/>
      <c r="D12" s="804" t="s">
        <v>17</v>
      </c>
      <c r="E12" s="777"/>
      <c r="F12" s="777"/>
      <c r="G12" s="777"/>
      <c r="H12" s="777"/>
      <c r="I12" s="777"/>
      <c r="J12" s="777"/>
      <c r="K12" s="777"/>
      <c r="L12" s="777"/>
      <c r="M12" s="778"/>
      <c r="N12" s="195"/>
      <c r="O12" s="4"/>
      <c r="P12" s="4"/>
      <c r="Q12" s="2"/>
      <c r="R12" s="800"/>
      <c r="S12" s="7" t="s">
        <v>18</v>
      </c>
      <c r="T12" s="8" t="s">
        <v>19</v>
      </c>
      <c r="U12" s="8" t="s">
        <v>20</v>
      </c>
      <c r="V12" s="8" t="s">
        <v>21</v>
      </c>
      <c r="W12" s="8" t="s">
        <v>22</v>
      </c>
      <c r="X12" s="9" t="s">
        <v>23</v>
      </c>
      <c r="Y12" s="10"/>
      <c r="Z12" s="4"/>
    </row>
    <row r="13" spans="1:26" ht="84" customHeight="1">
      <c r="A13" s="803" t="s">
        <v>24</v>
      </c>
      <c r="B13" s="777"/>
      <c r="C13" s="797"/>
      <c r="D13" s="805" t="s">
        <v>21</v>
      </c>
      <c r="E13" s="777"/>
      <c r="F13" s="777"/>
      <c r="G13" s="777"/>
      <c r="H13" s="777"/>
      <c r="I13" s="777"/>
      <c r="J13" s="797"/>
      <c r="K13" s="36" t="s">
        <v>25</v>
      </c>
      <c r="L13" s="806" t="s">
        <v>716</v>
      </c>
      <c r="M13" s="778"/>
      <c r="N13" s="570"/>
      <c r="O13" s="572"/>
      <c r="P13" s="572"/>
      <c r="Q13" s="2"/>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202" t="s">
        <v>110</v>
      </c>
      <c r="L14" s="873" t="s">
        <v>111</v>
      </c>
      <c r="M14" s="778"/>
      <c r="N14" s="195"/>
      <c r="O14" s="4"/>
      <c r="P14" s="4"/>
      <c r="Q14" s="4"/>
      <c r="R14" s="17" t="s">
        <v>32</v>
      </c>
      <c r="S14" s="16"/>
      <c r="T14" s="18"/>
      <c r="U14" s="19" t="s">
        <v>28</v>
      </c>
      <c r="V14" s="16"/>
      <c r="W14" s="16"/>
      <c r="X14" s="16"/>
      <c r="Y14" s="17" t="s">
        <v>29</v>
      </c>
      <c r="Z14" s="4"/>
    </row>
    <row r="15" spans="1:26" ht="24.75" customHeight="1">
      <c r="A15" s="808" t="s">
        <v>33</v>
      </c>
      <c r="B15" s="809"/>
      <c r="C15" s="810"/>
      <c r="D15" s="875" t="s">
        <v>112</v>
      </c>
      <c r="E15" s="777"/>
      <c r="F15" s="777"/>
      <c r="G15" s="777"/>
      <c r="H15" s="777"/>
      <c r="I15" s="777"/>
      <c r="J15" s="777"/>
      <c r="K15" s="777"/>
      <c r="L15" s="777"/>
      <c r="M15" s="778"/>
      <c r="N15" s="195"/>
      <c r="O15" s="4"/>
      <c r="P15" s="4"/>
      <c r="Q15" s="4"/>
      <c r="R15" s="17" t="s">
        <v>34</v>
      </c>
      <c r="S15" s="16"/>
      <c r="T15" s="16"/>
      <c r="U15" s="19" t="s">
        <v>28</v>
      </c>
      <c r="V15" s="19" t="s">
        <v>28</v>
      </c>
      <c r="W15" s="16"/>
      <c r="X15" s="16"/>
      <c r="Y15" s="17" t="s">
        <v>34</v>
      </c>
      <c r="Z15" s="4"/>
    </row>
    <row r="16" spans="1:26" ht="36.75" customHeight="1">
      <c r="A16" s="773"/>
      <c r="B16" s="774"/>
      <c r="C16" s="811"/>
      <c r="D16" s="968" t="s">
        <v>35</v>
      </c>
      <c r="E16" s="777"/>
      <c r="F16" s="797"/>
      <c r="G16" s="871" t="s">
        <v>36</v>
      </c>
      <c r="H16" s="777"/>
      <c r="I16" s="777"/>
      <c r="J16" s="797"/>
      <c r="K16" s="64" t="s">
        <v>37</v>
      </c>
      <c r="L16" s="967" t="s">
        <v>38</v>
      </c>
      <c r="M16" s="778"/>
      <c r="N16" s="195"/>
      <c r="O16" s="4"/>
      <c r="P16" s="4"/>
      <c r="Q16" s="4"/>
      <c r="R16" s="17" t="s">
        <v>39</v>
      </c>
      <c r="S16" s="16"/>
      <c r="T16" s="16"/>
      <c r="U16" s="16"/>
      <c r="V16" s="19" t="s">
        <v>28</v>
      </c>
      <c r="W16" s="19" t="s">
        <v>28</v>
      </c>
      <c r="X16" s="19" t="s">
        <v>28</v>
      </c>
      <c r="Y16" s="17" t="s">
        <v>39</v>
      </c>
      <c r="Z16" s="4"/>
    </row>
    <row r="17" spans="1:26" ht="39.75" customHeight="1">
      <c r="A17" s="808" t="s">
        <v>40</v>
      </c>
      <c r="B17" s="809"/>
      <c r="C17" s="810"/>
      <c r="D17" s="869" t="s">
        <v>717</v>
      </c>
      <c r="E17" s="777"/>
      <c r="F17" s="777"/>
      <c r="G17" s="777"/>
      <c r="H17" s="777"/>
      <c r="I17" s="777"/>
      <c r="J17" s="777"/>
      <c r="K17" s="777"/>
      <c r="L17" s="777"/>
      <c r="M17" s="778"/>
      <c r="N17" s="195"/>
      <c r="O17" s="4"/>
      <c r="P17" s="4"/>
      <c r="Q17" s="4"/>
      <c r="R17" s="23" t="s">
        <v>42</v>
      </c>
      <c r="S17" s="24"/>
      <c r="T17" s="24"/>
      <c r="U17" s="24"/>
      <c r="V17" s="24"/>
      <c r="W17" s="25" t="s">
        <v>28</v>
      </c>
      <c r="X17" s="26" t="s">
        <v>28</v>
      </c>
      <c r="Y17" s="23" t="s">
        <v>42</v>
      </c>
      <c r="Z17" s="4"/>
    </row>
    <row r="18" spans="1:26" ht="20.25" customHeight="1">
      <c r="A18" s="772"/>
      <c r="B18" s="770"/>
      <c r="C18" s="814"/>
      <c r="D18" s="27" t="s">
        <v>114</v>
      </c>
      <c r="E18" s="28">
        <v>2024</v>
      </c>
      <c r="F18" s="1274" t="s">
        <v>718</v>
      </c>
      <c r="G18" s="809"/>
      <c r="H18" s="809"/>
      <c r="I18" s="809"/>
      <c r="J18" s="809"/>
      <c r="K18" s="809"/>
      <c r="L18" s="809"/>
      <c r="M18" s="820"/>
      <c r="N18" s="1320"/>
      <c r="O18" s="4"/>
      <c r="P18" s="4"/>
      <c r="Q18" s="2"/>
      <c r="R18" s="2"/>
      <c r="S18" s="2"/>
      <c r="T18" s="2"/>
      <c r="U18" s="2"/>
      <c r="V18" s="2"/>
      <c r="W18" s="2"/>
      <c r="X18" s="2"/>
      <c r="Y18" s="2"/>
      <c r="Z18" s="4"/>
    </row>
    <row r="19" spans="1:26" ht="20.25" customHeight="1">
      <c r="A19" s="772"/>
      <c r="B19" s="770"/>
      <c r="C19" s="814"/>
      <c r="D19" s="65" t="s">
        <v>45</v>
      </c>
      <c r="E19" s="364" t="s">
        <v>29</v>
      </c>
      <c r="F19" s="770"/>
      <c r="G19" s="770"/>
      <c r="H19" s="770"/>
      <c r="I19" s="770"/>
      <c r="J19" s="770"/>
      <c r="K19" s="770"/>
      <c r="L19" s="770"/>
      <c r="M19" s="771"/>
      <c r="N19" s="772"/>
      <c r="O19" s="2"/>
      <c r="P19" s="2"/>
      <c r="Q19" s="2"/>
      <c r="R19" s="2"/>
      <c r="S19" s="2"/>
      <c r="T19" s="2"/>
      <c r="U19" s="2"/>
      <c r="V19" s="2"/>
      <c r="W19" s="2"/>
      <c r="X19" s="2"/>
      <c r="Y19" s="31"/>
      <c r="Z19" s="2"/>
    </row>
    <row r="20" spans="1:26" ht="18.75" customHeight="1">
      <c r="A20" s="772"/>
      <c r="B20" s="770"/>
      <c r="C20" s="814"/>
      <c r="D20" s="472"/>
      <c r="E20" s="473"/>
      <c r="F20" s="770"/>
      <c r="G20" s="770"/>
      <c r="H20" s="770"/>
      <c r="I20" s="770"/>
      <c r="J20" s="770"/>
      <c r="K20" s="770"/>
      <c r="L20" s="770"/>
      <c r="M20" s="771"/>
      <c r="N20" s="772"/>
      <c r="O20" s="2"/>
      <c r="P20" s="2"/>
      <c r="Q20" s="2"/>
      <c r="R20" s="2"/>
      <c r="S20" s="2"/>
      <c r="T20" s="2"/>
      <c r="U20" s="2"/>
      <c r="V20" s="2"/>
      <c r="W20" s="2"/>
      <c r="X20" s="2"/>
      <c r="Y20" s="2"/>
      <c r="Z20" s="2"/>
    </row>
    <row r="21" spans="1:26" ht="12.75" customHeight="1">
      <c r="A21" s="772"/>
      <c r="B21" s="770"/>
      <c r="C21" s="814"/>
      <c r="D21" s="474"/>
      <c r="E21" s="54"/>
      <c r="F21" s="770"/>
      <c r="G21" s="770"/>
      <c r="H21" s="770"/>
      <c r="I21" s="770"/>
      <c r="J21" s="770"/>
      <c r="K21" s="770"/>
      <c r="L21" s="770"/>
      <c r="M21" s="771"/>
      <c r="N21" s="772"/>
      <c r="O21" s="2"/>
      <c r="P21" s="2"/>
      <c r="Q21" s="2"/>
      <c r="R21" s="2"/>
      <c r="S21" s="2"/>
      <c r="T21" s="2"/>
      <c r="U21" s="2"/>
      <c r="V21" s="2"/>
      <c r="W21" s="2"/>
      <c r="X21" s="2"/>
      <c r="Y21" s="2"/>
      <c r="Z21" s="2"/>
    </row>
    <row r="22" spans="1:26" ht="13.5" customHeight="1">
      <c r="A22" s="815"/>
      <c r="B22" s="816"/>
      <c r="C22" s="817"/>
      <c r="D22" s="475"/>
      <c r="E22" s="476"/>
      <c r="F22" s="816"/>
      <c r="G22" s="816"/>
      <c r="H22" s="816"/>
      <c r="I22" s="816"/>
      <c r="J22" s="816"/>
      <c r="K22" s="816"/>
      <c r="L22" s="816"/>
      <c r="M22" s="823"/>
      <c r="N22" s="772"/>
      <c r="O22" s="2"/>
      <c r="P22" s="2"/>
      <c r="Q22" s="2"/>
      <c r="R22" s="2"/>
      <c r="S22" s="2"/>
      <c r="T22" s="2"/>
      <c r="U22" s="2"/>
      <c r="V22" s="2"/>
      <c r="W22" s="2"/>
      <c r="X22" s="2"/>
      <c r="Y22" s="2"/>
      <c r="Z22" s="2"/>
    </row>
    <row r="23" spans="1:26" ht="9" customHeight="1">
      <c r="A23" s="1321"/>
      <c r="B23" s="781"/>
      <c r="C23" s="781"/>
      <c r="D23" s="781"/>
      <c r="E23" s="781"/>
      <c r="F23" s="781"/>
      <c r="G23" s="781"/>
      <c r="H23" s="781"/>
      <c r="I23" s="781"/>
      <c r="J23" s="781"/>
      <c r="K23" s="781"/>
      <c r="L23" s="781"/>
      <c r="M23" s="782"/>
      <c r="N23" s="38"/>
      <c r="O23" s="2"/>
      <c r="P23" s="2"/>
      <c r="Q23" s="2"/>
      <c r="R23" s="2"/>
      <c r="S23" s="2"/>
      <c r="T23" s="2"/>
      <c r="U23" s="2"/>
      <c r="V23" s="2"/>
      <c r="W23" s="2"/>
      <c r="X23" s="2"/>
      <c r="Y23" s="2"/>
      <c r="Z23" s="2"/>
    </row>
    <row r="24" spans="1:26" ht="36" customHeight="1">
      <c r="A24" s="1322" t="s">
        <v>46</v>
      </c>
      <c r="B24" s="777"/>
      <c r="C24" s="777"/>
      <c r="D24" s="777"/>
      <c r="E24" s="777"/>
      <c r="F24" s="777"/>
      <c r="G24" s="777"/>
      <c r="H24" s="777"/>
      <c r="I24" s="777"/>
      <c r="J24" s="777"/>
      <c r="K24" s="777"/>
      <c r="L24" s="777"/>
      <c r="M24" s="797"/>
      <c r="N24" s="2"/>
      <c r="O24" s="2"/>
      <c r="P24" s="2"/>
      <c r="Q24" s="2"/>
      <c r="R24" s="2"/>
      <c r="S24" s="2"/>
      <c r="T24" s="981"/>
      <c r="U24" s="770"/>
      <c r="V24" s="2"/>
      <c r="W24" s="2"/>
      <c r="X24" s="2"/>
      <c r="Y24" s="2"/>
      <c r="Z24" s="2"/>
    </row>
    <row r="25" spans="1:26" ht="48" customHeight="1">
      <c r="A25" s="1323" t="s">
        <v>719</v>
      </c>
      <c r="B25" s="777"/>
      <c r="C25" s="777"/>
      <c r="D25" s="777"/>
      <c r="E25" s="777"/>
      <c r="F25" s="777"/>
      <c r="G25" s="777"/>
      <c r="H25" s="777"/>
      <c r="I25" s="777"/>
      <c r="J25" s="777"/>
      <c r="K25" s="777"/>
      <c r="L25" s="777"/>
      <c r="M25" s="797"/>
      <c r="N25" s="31"/>
      <c r="O25" s="2"/>
      <c r="P25" s="2"/>
      <c r="Q25" s="2"/>
      <c r="R25" s="2"/>
      <c r="S25" s="2"/>
      <c r="T25" s="2"/>
      <c r="U25" s="2"/>
      <c r="V25" s="2"/>
      <c r="W25" s="2"/>
      <c r="X25" s="2"/>
      <c r="Y25" s="2"/>
      <c r="Z25" s="2"/>
    </row>
    <row r="26" spans="1:26" ht="81.75" customHeight="1">
      <c r="A26" s="1322" t="s">
        <v>48</v>
      </c>
      <c r="B26" s="777"/>
      <c r="C26" s="797"/>
      <c r="D26" s="1324" t="s">
        <v>720</v>
      </c>
      <c r="E26" s="777"/>
      <c r="F26" s="777"/>
      <c r="G26" s="777"/>
      <c r="H26" s="777"/>
      <c r="I26" s="777"/>
      <c r="J26" s="777"/>
      <c r="K26" s="777"/>
      <c r="L26" s="777"/>
      <c r="M26" s="797"/>
      <c r="N26" s="573"/>
      <c r="O26" s="2"/>
      <c r="P26" s="2"/>
      <c r="Q26" s="2"/>
      <c r="R26" s="2"/>
      <c r="S26" s="162"/>
      <c r="T26" s="2"/>
      <c r="U26" s="2"/>
      <c r="V26" s="2"/>
      <c r="W26" s="4"/>
      <c r="X26" s="4"/>
      <c r="Y26" s="2"/>
      <c r="Z26" s="2"/>
    </row>
    <row r="27" spans="1:26" ht="48" customHeight="1">
      <c r="A27" s="1322" t="s">
        <v>50</v>
      </c>
      <c r="B27" s="777"/>
      <c r="C27" s="797"/>
      <c r="D27" s="940" t="s">
        <v>51</v>
      </c>
      <c r="E27" s="777"/>
      <c r="F27" s="777"/>
      <c r="G27" s="777"/>
      <c r="H27" s="777"/>
      <c r="I27" s="777"/>
      <c r="J27" s="797"/>
      <c r="K27" s="574" t="s">
        <v>52</v>
      </c>
      <c r="L27" s="940" t="s">
        <v>51</v>
      </c>
      <c r="M27" s="797"/>
      <c r="N27" s="4"/>
      <c r="O27" s="4"/>
      <c r="P27" s="4"/>
      <c r="Q27" s="4"/>
      <c r="R27" s="4"/>
      <c r="S27" s="162"/>
      <c r="T27" s="4"/>
      <c r="U27" s="20"/>
      <c r="V27" s="4"/>
      <c r="W27" s="4"/>
      <c r="X27" s="4"/>
      <c r="Y27" s="4"/>
      <c r="Z27" s="4"/>
    </row>
    <row r="28" spans="1:26" ht="33.75" customHeight="1">
      <c r="A28" s="1325" t="s">
        <v>53</v>
      </c>
      <c r="B28" s="809"/>
      <c r="C28" s="810"/>
      <c r="D28" s="1065" t="s">
        <v>54</v>
      </c>
      <c r="E28" s="777"/>
      <c r="F28" s="797"/>
      <c r="G28" s="1065" t="s">
        <v>55</v>
      </c>
      <c r="H28" s="777"/>
      <c r="I28" s="777"/>
      <c r="J28" s="777"/>
      <c r="K28" s="797"/>
      <c r="L28" s="1065" t="s">
        <v>56</v>
      </c>
      <c r="M28" s="797"/>
      <c r="N28" s="4"/>
      <c r="O28" s="4"/>
      <c r="P28" s="4"/>
      <c r="Q28" s="4"/>
      <c r="R28" s="4"/>
      <c r="S28" s="162"/>
      <c r="T28" s="4"/>
      <c r="U28" s="4"/>
      <c r="V28" s="4"/>
      <c r="W28" s="4"/>
      <c r="X28" s="4"/>
      <c r="Y28" s="4"/>
      <c r="Z28" s="4"/>
    </row>
    <row r="29" spans="1:26" ht="33.75" customHeight="1">
      <c r="A29" s="836"/>
      <c r="B29" s="774"/>
      <c r="C29" s="811"/>
      <c r="D29" s="1066">
        <v>0</v>
      </c>
      <c r="E29" s="777"/>
      <c r="F29" s="797"/>
      <c r="G29" s="1068" t="s">
        <v>721</v>
      </c>
      <c r="H29" s="777"/>
      <c r="I29" s="777"/>
      <c r="J29" s="777"/>
      <c r="K29" s="797"/>
      <c r="L29" s="1067" t="s">
        <v>722</v>
      </c>
      <c r="M29" s="797"/>
      <c r="N29" s="2"/>
      <c r="O29" s="2"/>
      <c r="P29" s="2"/>
      <c r="Q29" s="2"/>
      <c r="R29" s="2"/>
      <c r="S29" s="162"/>
      <c r="T29" s="2"/>
      <c r="U29" s="2"/>
      <c r="V29" s="2"/>
      <c r="W29" s="4"/>
      <c r="X29" s="4"/>
      <c r="Y29" s="2"/>
      <c r="Z29" s="2"/>
    </row>
    <row r="30" spans="1:26" ht="15" customHeight="1">
      <c r="A30" s="1"/>
      <c r="B30" s="4"/>
      <c r="C30" s="4"/>
      <c r="D30" s="4"/>
      <c r="E30" s="4"/>
      <c r="F30" s="4"/>
      <c r="G30" s="4"/>
      <c r="H30" s="4"/>
      <c r="I30" s="4"/>
      <c r="J30" s="4"/>
      <c r="K30" s="4"/>
      <c r="L30" s="4"/>
      <c r="M30" s="33"/>
      <c r="N30" s="2"/>
      <c r="O30" s="2"/>
      <c r="P30" s="2"/>
      <c r="Q30" s="2"/>
      <c r="R30" s="2"/>
      <c r="S30" s="162"/>
      <c r="T30" s="2"/>
      <c r="U30" s="2"/>
      <c r="V30" s="2"/>
      <c r="W30" s="4"/>
      <c r="X30" s="4"/>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162"/>
      <c r="T31" s="2"/>
      <c r="U31" s="2"/>
      <c r="V31" s="2"/>
      <c r="W31" s="4"/>
      <c r="X31" s="4"/>
      <c r="Y31" s="4"/>
      <c r="Z31" s="4"/>
    </row>
    <row r="32" spans="1:26"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72.75" customHeight="1">
      <c r="A33" s="68" t="s">
        <v>121</v>
      </c>
      <c r="B33" s="69" t="s">
        <v>122</v>
      </c>
      <c r="C33" s="70" t="s">
        <v>611</v>
      </c>
      <c r="D33" s="70" t="s">
        <v>612</v>
      </c>
      <c r="E33" s="70" t="s">
        <v>597</v>
      </c>
      <c r="F33" s="71" t="s">
        <v>68</v>
      </c>
      <c r="G33" s="827"/>
      <c r="H33" s="774"/>
      <c r="I33" s="774"/>
      <c r="J33" s="774"/>
      <c r="K33" s="774"/>
      <c r="L33" s="774"/>
      <c r="M33" s="775"/>
      <c r="N33" s="38"/>
      <c r="O33" s="38"/>
      <c r="P33" s="38"/>
      <c r="Q33" s="38"/>
      <c r="R33" s="38"/>
      <c r="S33" s="1005"/>
      <c r="T33" s="770"/>
      <c r="U33" s="770"/>
      <c r="V33" s="770"/>
      <c r="W33" s="770"/>
      <c r="X33" s="770"/>
      <c r="Y33" s="38"/>
      <c r="Z33" s="38"/>
    </row>
    <row r="34" spans="1:26" ht="36" customHeight="1">
      <c r="A34" s="244" t="s">
        <v>227</v>
      </c>
      <c r="B34" s="40">
        <v>1</v>
      </c>
      <c r="C34" s="344">
        <v>0</v>
      </c>
      <c r="D34" s="43">
        <v>0</v>
      </c>
      <c r="E34" s="43"/>
      <c r="F34" s="44" t="e">
        <f t="shared" ref="F34:F37" si="0">C34/D34</f>
        <v>#DIV/0!</v>
      </c>
      <c r="G34" s="1286"/>
      <c r="H34" s="770"/>
      <c r="I34" s="770"/>
      <c r="J34" s="770"/>
      <c r="K34" s="770"/>
      <c r="L34" s="770"/>
      <c r="M34" s="771"/>
      <c r="N34" s="2"/>
      <c r="O34" s="2"/>
      <c r="P34" s="2"/>
      <c r="Q34" s="2"/>
      <c r="R34" s="2"/>
      <c r="S34" s="195"/>
      <c r="T34" s="195"/>
      <c r="U34" s="195"/>
      <c r="V34" s="195"/>
      <c r="W34" s="195"/>
      <c r="X34" s="195"/>
      <c r="Y34" s="2"/>
      <c r="Z34" s="2"/>
    </row>
    <row r="35" spans="1:26" ht="36" customHeight="1">
      <c r="A35" s="244" t="s">
        <v>183</v>
      </c>
      <c r="B35" s="40">
        <v>1</v>
      </c>
      <c r="C35" s="344">
        <v>0</v>
      </c>
      <c r="D35" s="43">
        <v>0</v>
      </c>
      <c r="E35" s="43"/>
      <c r="F35" s="44" t="e">
        <f t="shared" si="0"/>
        <v>#DIV/0!</v>
      </c>
      <c r="G35" s="770"/>
      <c r="H35" s="770"/>
      <c r="I35" s="770"/>
      <c r="J35" s="770"/>
      <c r="K35" s="770"/>
      <c r="L35" s="770"/>
      <c r="M35" s="771"/>
      <c r="N35" s="2"/>
      <c r="O35" s="2"/>
      <c r="P35" s="2"/>
      <c r="Q35" s="2"/>
      <c r="R35" s="2"/>
      <c r="S35" s="2"/>
      <c r="T35" s="2"/>
      <c r="U35" s="2"/>
      <c r="V35" s="2"/>
      <c r="W35" s="2"/>
      <c r="X35" s="2"/>
      <c r="Y35" s="2"/>
      <c r="Z35" s="2"/>
    </row>
    <row r="36" spans="1:26" ht="36" customHeight="1">
      <c r="A36" s="39" t="s">
        <v>184</v>
      </c>
      <c r="B36" s="40">
        <v>1</v>
      </c>
      <c r="C36" s="344"/>
      <c r="D36" s="43"/>
      <c r="E36" s="43"/>
      <c r="F36" s="461" t="e">
        <f t="shared" si="0"/>
        <v>#DIV/0!</v>
      </c>
      <c r="G36" s="770"/>
      <c r="H36" s="770"/>
      <c r="I36" s="770"/>
      <c r="J36" s="770"/>
      <c r="K36" s="770"/>
      <c r="L36" s="770"/>
      <c r="M36" s="771"/>
      <c r="N36" s="2"/>
      <c r="O36" s="2"/>
      <c r="P36" s="2"/>
      <c r="Q36" s="2"/>
      <c r="R36" s="2"/>
      <c r="S36" s="2"/>
      <c r="T36" s="2"/>
      <c r="U36" s="2"/>
      <c r="V36" s="2"/>
      <c r="W36" s="2"/>
      <c r="X36" s="2"/>
      <c r="Y36" s="2"/>
      <c r="Z36" s="2"/>
    </row>
    <row r="37" spans="1:26" ht="36" customHeight="1">
      <c r="A37" s="39" t="s">
        <v>185</v>
      </c>
      <c r="B37" s="40">
        <v>1</v>
      </c>
      <c r="C37" s="344"/>
      <c r="D37" s="43"/>
      <c r="E37" s="43"/>
      <c r="F37" s="461" t="e">
        <f t="shared" si="0"/>
        <v>#DIV/0!</v>
      </c>
      <c r="G37" s="770"/>
      <c r="H37" s="770"/>
      <c r="I37" s="770"/>
      <c r="J37" s="770"/>
      <c r="K37" s="770"/>
      <c r="L37" s="770"/>
      <c r="M37" s="771"/>
      <c r="N37" s="2"/>
      <c r="O37" s="2"/>
      <c r="P37" s="2"/>
      <c r="Q37" s="2"/>
      <c r="R37" s="2"/>
      <c r="S37" s="2"/>
      <c r="T37" s="2"/>
      <c r="U37" s="2"/>
      <c r="V37" s="2"/>
      <c r="W37" s="2"/>
      <c r="X37" s="2"/>
      <c r="Y37" s="2"/>
      <c r="Z37" s="2"/>
    </row>
    <row r="38" spans="1:26" ht="37.5" customHeight="1">
      <c r="A38" s="45" t="s">
        <v>73</v>
      </c>
      <c r="B38" s="46">
        <f>AVERAGE(B34:B37)</f>
        <v>1</v>
      </c>
      <c r="C38" s="49">
        <f t="shared" ref="C38:E38" si="1">SUM(C34:C37)</f>
        <v>0</v>
      </c>
      <c r="D38" s="49">
        <f t="shared" si="1"/>
        <v>0</v>
      </c>
      <c r="E38" s="49">
        <f t="shared" si="1"/>
        <v>0</v>
      </c>
      <c r="F38" s="44" t="e">
        <f>AVERAGE(F34:F35)</f>
        <v>#DIV/0!</v>
      </c>
      <c r="G38" s="770"/>
      <c r="H38" s="770"/>
      <c r="I38" s="770"/>
      <c r="J38" s="770"/>
      <c r="K38" s="770"/>
      <c r="L38" s="770"/>
      <c r="M38" s="771"/>
      <c r="N38" s="2"/>
      <c r="O38" s="2"/>
      <c r="P38" s="2"/>
      <c r="Q38" s="2"/>
      <c r="R38" s="2"/>
      <c r="S38" s="2"/>
      <c r="T38" s="2"/>
      <c r="U38" s="2"/>
      <c r="V38" s="2"/>
      <c r="W38" s="2"/>
      <c r="X38" s="2"/>
      <c r="Y38" s="2"/>
      <c r="Z38" s="2"/>
    </row>
    <row r="39" spans="1:26"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row>
    <row r="40" spans="1:26" ht="36" customHeight="1">
      <c r="A40" s="855"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row>
    <row r="41" spans="1:26" ht="255" customHeight="1">
      <c r="A41" s="1319" t="s">
        <v>723</v>
      </c>
      <c r="B41" s="794"/>
      <c r="C41" s="794"/>
      <c r="D41" s="794"/>
      <c r="E41" s="794"/>
      <c r="F41" s="794"/>
      <c r="G41" s="794"/>
      <c r="H41" s="794"/>
      <c r="I41" s="794"/>
      <c r="J41" s="794"/>
      <c r="K41" s="794"/>
      <c r="L41" s="794"/>
      <c r="M41" s="1079"/>
      <c r="N41" s="2"/>
      <c r="O41" s="2"/>
      <c r="P41" s="2"/>
      <c r="Q41" s="2"/>
      <c r="R41" s="2"/>
      <c r="S41" s="2"/>
      <c r="T41" s="2"/>
      <c r="U41" s="2"/>
      <c r="V41" s="2"/>
      <c r="W41" s="2"/>
      <c r="X41" s="2"/>
      <c r="Y41" s="2"/>
      <c r="Z41" s="2"/>
    </row>
    <row r="42" spans="1:26" ht="31.5" customHeight="1">
      <c r="A42" s="1328" t="s">
        <v>76</v>
      </c>
      <c r="B42" s="1084"/>
      <c r="C42" s="1085"/>
      <c r="D42" s="1326" t="s">
        <v>77</v>
      </c>
      <c r="E42" s="809"/>
      <c r="F42" s="810"/>
      <c r="G42" s="1237" t="s">
        <v>78</v>
      </c>
      <c r="H42" s="809"/>
      <c r="I42" s="809"/>
      <c r="J42" s="810"/>
      <c r="K42" s="1327" t="s">
        <v>79</v>
      </c>
      <c r="L42" s="1178" t="s">
        <v>724</v>
      </c>
      <c r="M42" s="820"/>
      <c r="N42" s="53"/>
      <c r="O42" s="54"/>
      <c r="P42" s="54"/>
      <c r="Q42" s="54"/>
      <c r="R42" s="54"/>
      <c r="S42" s="54"/>
      <c r="T42" s="54"/>
      <c r="U42" s="54"/>
      <c r="V42" s="54"/>
      <c r="W42" s="54"/>
      <c r="X42" s="54"/>
      <c r="Y42" s="54"/>
      <c r="Z42" s="54"/>
    </row>
    <row r="43" spans="1:26" ht="31.5" customHeight="1">
      <c r="A43" s="1111"/>
      <c r="B43" s="816"/>
      <c r="C43" s="823"/>
      <c r="D43" s="836"/>
      <c r="E43" s="774"/>
      <c r="F43" s="811"/>
      <c r="G43" s="836"/>
      <c r="H43" s="774"/>
      <c r="I43" s="774"/>
      <c r="J43" s="811"/>
      <c r="K43" s="858"/>
      <c r="L43" s="836"/>
      <c r="M43" s="775"/>
      <c r="N43" s="53"/>
      <c r="O43" s="54"/>
      <c r="P43" s="54"/>
      <c r="Q43" s="54"/>
      <c r="R43" s="54"/>
      <c r="S43" s="54"/>
      <c r="T43" s="54"/>
      <c r="U43" s="54"/>
      <c r="V43" s="54"/>
      <c r="W43" s="54"/>
      <c r="X43" s="54"/>
      <c r="Y43" s="54"/>
      <c r="Z43" s="54"/>
    </row>
    <row r="44" spans="1:26" ht="57" customHeight="1">
      <c r="A44" s="892" t="s">
        <v>81</v>
      </c>
      <c r="B44" s="777"/>
      <c r="C44" s="802"/>
      <c r="D44" s="805" t="s">
        <v>725</v>
      </c>
      <c r="E44" s="777"/>
      <c r="F44" s="777"/>
      <c r="G44" s="777"/>
      <c r="H44" s="777"/>
      <c r="I44" s="777"/>
      <c r="J44" s="797"/>
      <c r="K44" s="326" t="s">
        <v>83</v>
      </c>
      <c r="L44" s="818" t="s">
        <v>726</v>
      </c>
      <c r="M44" s="778"/>
      <c r="N44" s="53"/>
      <c r="O44" s="54"/>
      <c r="P44" s="54"/>
      <c r="Q44" s="54"/>
      <c r="R44" s="54"/>
      <c r="S44" s="54"/>
      <c r="T44" s="54"/>
      <c r="U44" s="54"/>
      <c r="V44" s="54"/>
      <c r="W44" s="54"/>
      <c r="X44" s="54"/>
      <c r="Y44" s="54"/>
      <c r="Z44" s="54"/>
    </row>
    <row r="45" spans="1:26" ht="57.75" customHeight="1">
      <c r="A45" s="876" t="s">
        <v>85</v>
      </c>
      <c r="B45" s="766"/>
      <c r="C45" s="877"/>
      <c r="D45" s="768" t="s">
        <v>699</v>
      </c>
      <c r="E45" s="766"/>
      <c r="F45" s="766"/>
      <c r="G45" s="766"/>
      <c r="H45" s="766"/>
      <c r="I45" s="766"/>
      <c r="J45" s="789"/>
      <c r="K45" s="327" t="s">
        <v>86</v>
      </c>
      <c r="L45" s="1167">
        <v>45919</v>
      </c>
      <c r="M45" s="767"/>
      <c r="N45" s="4"/>
      <c r="O45" s="4"/>
      <c r="P45" s="4"/>
      <c r="Q45" s="4"/>
      <c r="R45" s="4"/>
      <c r="S45" s="4"/>
      <c r="T45" s="4"/>
      <c r="U45" s="4"/>
      <c r="V45" s="4"/>
      <c r="W45" s="4"/>
      <c r="X45" s="4"/>
      <c r="Y45" s="4"/>
      <c r="Z45" s="4"/>
    </row>
    <row r="46" spans="1:26" ht="35.25" customHeight="1">
      <c r="A46" s="1208" t="s">
        <v>191</v>
      </c>
      <c r="B46" s="766"/>
      <c r="C46" s="766"/>
      <c r="D46" s="766"/>
      <c r="E46" s="766"/>
      <c r="F46" s="766"/>
      <c r="G46" s="766"/>
      <c r="H46" s="766"/>
      <c r="I46" s="766"/>
      <c r="J46" s="766"/>
      <c r="K46" s="766"/>
      <c r="L46" s="766"/>
      <c r="M46" s="767"/>
      <c r="N46" s="4"/>
      <c r="O46" s="4"/>
      <c r="P46" s="4"/>
      <c r="Q46" s="4"/>
      <c r="R46" s="4"/>
      <c r="S46" s="4"/>
      <c r="T46" s="4"/>
      <c r="U46" s="4"/>
      <c r="V46" s="4"/>
      <c r="W46" s="4"/>
      <c r="X46" s="4"/>
      <c r="Y46" s="4"/>
      <c r="Z46" s="4"/>
    </row>
    <row r="47" spans="1:26"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row>
    <row r="48" spans="1:26" ht="15.7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row>
    <row r="49" spans="1:26" ht="48" customHeight="1">
      <c r="A49" s="961" t="s">
        <v>93</v>
      </c>
      <c r="B49" s="777"/>
      <c r="C49" s="797"/>
      <c r="D49" s="829" t="s">
        <v>94</v>
      </c>
      <c r="E49" s="777"/>
      <c r="F49" s="797"/>
      <c r="G49" s="830" t="s">
        <v>727</v>
      </c>
      <c r="H49" s="777"/>
      <c r="I49" s="777"/>
      <c r="J49" s="797"/>
      <c r="K49" s="58"/>
      <c r="L49" s="828"/>
      <c r="M49" s="778"/>
      <c r="N49" s="2"/>
      <c r="O49" s="2"/>
      <c r="P49" s="2"/>
      <c r="Q49" s="2"/>
      <c r="R49" s="2"/>
      <c r="S49" s="2"/>
      <c r="T49" s="2"/>
      <c r="U49" s="2"/>
      <c r="V49" s="2"/>
      <c r="W49" s="2"/>
      <c r="X49" s="2"/>
      <c r="Y49" s="2"/>
      <c r="Z49" s="2"/>
    </row>
    <row r="50" spans="1:26" ht="78" customHeight="1">
      <c r="A50" s="961" t="s">
        <v>96</v>
      </c>
      <c r="B50" s="777"/>
      <c r="C50" s="797"/>
      <c r="D50" s="829" t="s">
        <v>94</v>
      </c>
      <c r="E50" s="777"/>
      <c r="F50" s="797"/>
      <c r="G50" s="831" t="s">
        <v>701</v>
      </c>
      <c r="H50" s="777"/>
      <c r="I50" s="777"/>
      <c r="J50" s="797"/>
      <c r="K50" s="59"/>
      <c r="L50" s="828"/>
      <c r="M50" s="778"/>
      <c r="N50" s="2"/>
      <c r="O50" s="2"/>
      <c r="P50" s="2"/>
      <c r="Q50" s="2"/>
      <c r="R50" s="2"/>
      <c r="S50" s="2"/>
      <c r="T50" s="2"/>
      <c r="U50" s="2"/>
      <c r="V50" s="2"/>
      <c r="W50" s="2"/>
      <c r="X50" s="2"/>
      <c r="Y50" s="2"/>
      <c r="Z50" s="2"/>
    </row>
    <row r="51" spans="1:26" ht="49.5" customHeight="1">
      <c r="A51" s="961" t="s">
        <v>98</v>
      </c>
      <c r="B51" s="777"/>
      <c r="C51" s="797"/>
      <c r="D51" s="829" t="s">
        <v>94</v>
      </c>
      <c r="E51" s="777"/>
      <c r="F51" s="797"/>
      <c r="G51" s="831" t="s">
        <v>99</v>
      </c>
      <c r="H51" s="777"/>
      <c r="I51" s="777"/>
      <c r="J51" s="797"/>
      <c r="K51" s="58"/>
      <c r="L51" s="828"/>
      <c r="M51" s="778"/>
      <c r="N51" s="2"/>
      <c r="O51" s="2"/>
      <c r="P51" s="2"/>
      <c r="Q51" s="2"/>
      <c r="R51" s="2"/>
      <c r="S51" s="2"/>
      <c r="T51" s="2"/>
      <c r="U51" s="2"/>
      <c r="V51" s="2"/>
      <c r="W51" s="52"/>
      <c r="X51" s="2"/>
      <c r="Y51" s="2"/>
      <c r="Z51" s="2"/>
    </row>
    <row r="52" spans="1:26" ht="81.75" customHeight="1">
      <c r="A52" s="961" t="s">
        <v>100</v>
      </c>
      <c r="B52" s="777"/>
      <c r="C52" s="797"/>
      <c r="D52" s="829" t="s">
        <v>101</v>
      </c>
      <c r="E52" s="777"/>
      <c r="F52" s="797"/>
      <c r="G52" s="832" t="s">
        <v>102</v>
      </c>
      <c r="H52" s="777"/>
      <c r="I52" s="777"/>
      <c r="J52" s="797"/>
      <c r="K52" s="58"/>
      <c r="L52" s="828"/>
      <c r="M52" s="778"/>
      <c r="N52" s="2"/>
      <c r="O52" s="2"/>
      <c r="P52" s="2"/>
      <c r="Q52" s="2"/>
      <c r="R52" s="2"/>
      <c r="S52" s="2"/>
      <c r="T52" s="2"/>
      <c r="U52" s="2"/>
      <c r="V52" s="2"/>
      <c r="W52" s="2"/>
      <c r="X52" s="2"/>
      <c r="Y52" s="2"/>
      <c r="Z52" s="2"/>
    </row>
    <row r="53" spans="1:26" ht="21.75"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row>
    <row r="54" spans="1:26" ht="21.75"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row>
    <row r="55" spans="1:26" ht="21.75"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21.75"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row>
    <row r="57" spans="1:26"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7">
    <mergeCell ref="A57:C57"/>
    <mergeCell ref="D57:J57"/>
    <mergeCell ref="K57:M57"/>
    <mergeCell ref="A42:C43"/>
    <mergeCell ref="A44:C44"/>
    <mergeCell ref="A45:C45"/>
    <mergeCell ref="A48:C48"/>
    <mergeCell ref="A49:C49"/>
    <mergeCell ref="A50:C50"/>
    <mergeCell ref="A51:C51"/>
    <mergeCell ref="D52:F52"/>
    <mergeCell ref="G52:J52"/>
    <mergeCell ref="L52:M52"/>
    <mergeCell ref="A52:C52"/>
    <mergeCell ref="A53:C56"/>
    <mergeCell ref="D53:J56"/>
    <mergeCell ref="K53:K56"/>
    <mergeCell ref="L53:M56"/>
    <mergeCell ref="A46:M46"/>
    <mergeCell ref="A47:M47"/>
    <mergeCell ref="D48:F48"/>
    <mergeCell ref="G48:J48"/>
    <mergeCell ref="L48:M48"/>
    <mergeCell ref="A28:C29"/>
    <mergeCell ref="D28:F28"/>
    <mergeCell ref="G28:K28"/>
    <mergeCell ref="L28:M28"/>
    <mergeCell ref="D29:F29"/>
    <mergeCell ref="G29:K29"/>
    <mergeCell ref="L29:M29"/>
    <mergeCell ref="A24:M24"/>
    <mergeCell ref="A25:M25"/>
    <mergeCell ref="A26:C26"/>
    <mergeCell ref="D26:M26"/>
    <mergeCell ref="A27:C27"/>
    <mergeCell ref="D27:J27"/>
    <mergeCell ref="L27:M27"/>
    <mergeCell ref="L51:M51"/>
    <mergeCell ref="D49:F49"/>
    <mergeCell ref="G49:J49"/>
    <mergeCell ref="L49:M49"/>
    <mergeCell ref="D50:F50"/>
    <mergeCell ref="G50:J50"/>
    <mergeCell ref="D51:F51"/>
    <mergeCell ref="G51:J51"/>
    <mergeCell ref="A31:M31"/>
    <mergeCell ref="A32:F32"/>
    <mergeCell ref="G32:M33"/>
    <mergeCell ref="S33:X33"/>
    <mergeCell ref="L50:M50"/>
    <mergeCell ref="L42:M43"/>
    <mergeCell ref="L44:M44"/>
    <mergeCell ref="G34:M39"/>
    <mergeCell ref="A40:M40"/>
    <mergeCell ref="A41:M41"/>
    <mergeCell ref="D42:F43"/>
    <mergeCell ref="G42:J43"/>
    <mergeCell ref="K42:K43"/>
    <mergeCell ref="D44:J44"/>
    <mergeCell ref="D45:J45"/>
    <mergeCell ref="L45:M45"/>
    <mergeCell ref="D15:M15"/>
    <mergeCell ref="A12:C12"/>
    <mergeCell ref="D12:M12"/>
    <mergeCell ref="A13:C13"/>
    <mergeCell ref="D13:J13"/>
    <mergeCell ref="A14:C14"/>
    <mergeCell ref="D14:F14"/>
    <mergeCell ref="A15:C16"/>
    <mergeCell ref="A1:M3"/>
    <mergeCell ref="A4:M4"/>
    <mergeCell ref="A5:M5"/>
    <mergeCell ref="A6:M6"/>
    <mergeCell ref="A7:C7"/>
    <mergeCell ref="D7:M7"/>
    <mergeCell ref="N18:N22"/>
    <mergeCell ref="A23:M23"/>
    <mergeCell ref="T24:U24"/>
    <mergeCell ref="D8:J8"/>
    <mergeCell ref="L8:M8"/>
    <mergeCell ref="A8:C8"/>
    <mergeCell ref="A9:M9"/>
    <mergeCell ref="A10:M10"/>
    <mergeCell ref="R10:Y10"/>
    <mergeCell ref="A11:C11"/>
    <mergeCell ref="D11:M11"/>
    <mergeCell ref="R11:R12"/>
    <mergeCell ref="T11:X11"/>
    <mergeCell ref="L13:M13"/>
    <mergeCell ref="L14:M14"/>
    <mergeCell ref="G14:J14"/>
    <mergeCell ref="L16:M16"/>
    <mergeCell ref="D17:M17"/>
    <mergeCell ref="D16:F16"/>
    <mergeCell ref="G16:J16"/>
    <mergeCell ref="A17:C22"/>
    <mergeCell ref="F18:M22"/>
  </mergeCells>
  <dataValidations count="8">
    <dataValidation type="list" allowBlank="1" showInputMessage="1" showErrorMessage="1" prompt=" - " sqref="L8" xr:uid="{00000000-0002-0000-2600-000000000000}">
      <formula1>$B$117:$B$129</formula1>
    </dataValidation>
    <dataValidation type="list" allowBlank="1" showInputMessage="1" showErrorMessage="1" prompt=" - " sqref="D12" xr:uid="{00000000-0002-0000-2600-000001000000}">
      <formula1>$A$110:$A$115</formula1>
    </dataValidation>
    <dataValidation type="list" allowBlank="1" showInputMessage="1" showErrorMessage="1" prompt=" - " sqref="D51:D52" xr:uid="{00000000-0002-0000-2600-000002000000}">
      <formula1>$A$79:$A$82</formula1>
    </dataValidation>
    <dataValidation type="list" allowBlank="1" showInputMessage="1" showErrorMessage="1" prompt=" - " sqref="D8" xr:uid="{00000000-0002-0000-2600-000003000000}">
      <formula1>$A$135:$A$137</formula1>
    </dataValidation>
    <dataValidation type="list" allowBlank="1" showInputMessage="1" showErrorMessage="1" prompt=" - " sqref="D49:D50" xr:uid="{00000000-0002-0000-2600-000004000000}">
      <formula1>$A$78:$A$81</formula1>
    </dataValidation>
    <dataValidation type="list" allowBlank="1" showInputMessage="1" showErrorMessage="1" prompt=" - " sqref="D7" xr:uid="{00000000-0002-0000-2600-000005000000}">
      <formula1>$A$145:$A$149</formula1>
    </dataValidation>
    <dataValidation type="list" allowBlank="1" showInputMessage="1" showErrorMessage="1" prompt=" - " sqref="D13" xr:uid="{00000000-0002-0000-2600-000006000000}">
      <formula1>$A$121:$A$128</formula1>
    </dataValidation>
    <dataValidation type="list" allowBlank="1" showErrorMessage="1" sqref="K49" xr:uid="{00000000-0002-0000-2600-000007000000}">
      <formula1>$A$80:$A$83</formula1>
    </dataValidation>
  </dataValidations>
  <pageMargins left="0.7" right="0.7" top="0.75" bottom="0.75" header="0" footer="0"/>
  <pageSetup orientation="landscape"/>
  <headerFooter>
    <oddFooter>&amp;LV5-20-05-2022</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Z1000"/>
  <sheetViews>
    <sheetView workbookViewId="0"/>
  </sheetViews>
  <sheetFormatPr baseColWidth="10" defaultColWidth="12.5703125" defaultRowHeight="15" customHeight="1"/>
  <cols>
    <col min="1" max="1" width="14.140625" customWidth="1"/>
    <col min="3" max="4" width="12.85546875" customWidth="1"/>
    <col min="5" max="5" width="15" customWidth="1"/>
    <col min="6" max="6" width="14" customWidth="1"/>
    <col min="7" max="7" width="10" customWidth="1"/>
    <col min="8" max="8" width="10.28515625" customWidth="1"/>
    <col min="9" max="9" width="11.28515625"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18" width="10.42578125" customWidth="1"/>
    <col min="19" max="19" width="14.5703125" customWidth="1"/>
    <col min="20" max="21" width="11.42578125" customWidth="1"/>
    <col min="22" max="22" width="13" customWidth="1"/>
    <col min="23" max="23" width="11.42578125"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172</v>
      </c>
      <c r="E8" s="766"/>
      <c r="F8" s="766"/>
      <c r="G8" s="766"/>
      <c r="H8" s="766"/>
      <c r="I8" s="766"/>
      <c r="J8" s="767"/>
      <c r="K8" s="3" t="s">
        <v>6</v>
      </c>
      <c r="L8" s="768" t="s">
        <v>173</v>
      </c>
      <c r="M8" s="767"/>
      <c r="N8" s="2"/>
      <c r="O8" s="2"/>
      <c r="P8" s="2"/>
      <c r="Q8" s="2"/>
      <c r="R8" s="2"/>
      <c r="S8" s="2"/>
      <c r="T8" s="2"/>
      <c r="U8" s="2"/>
      <c r="V8" s="2"/>
      <c r="W8" s="2"/>
      <c r="X8" s="2"/>
      <c r="Y8" s="2"/>
      <c r="Z8" s="2"/>
    </row>
    <row r="9" spans="1:26"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956" t="s">
        <v>174</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row>
    <row r="12" spans="1:26" ht="36.75" customHeight="1">
      <c r="A12" s="803" t="s">
        <v>16</v>
      </c>
      <c r="B12" s="777"/>
      <c r="C12" s="797"/>
      <c r="D12" s="804" t="s">
        <v>17</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row>
    <row r="13" spans="1:26" ht="38.25" customHeight="1">
      <c r="A13" s="803" t="s">
        <v>24</v>
      </c>
      <c r="B13" s="777"/>
      <c r="C13" s="797"/>
      <c r="D13" s="805" t="s">
        <v>21</v>
      </c>
      <c r="E13" s="777"/>
      <c r="F13" s="777"/>
      <c r="G13" s="777"/>
      <c r="H13" s="777"/>
      <c r="I13" s="777"/>
      <c r="J13" s="797"/>
      <c r="K13" s="36" t="s">
        <v>25</v>
      </c>
      <c r="L13" s="806" t="s">
        <v>175</v>
      </c>
      <c r="M13" s="778"/>
      <c r="N13" s="4"/>
      <c r="O13" s="4"/>
      <c r="P13" s="4"/>
      <c r="Q13" s="4"/>
      <c r="R13" s="143" t="s">
        <v>27</v>
      </c>
      <c r="S13" s="13"/>
      <c r="T13" s="14" t="s">
        <v>28</v>
      </c>
      <c r="U13" s="15"/>
      <c r="V13" s="16"/>
      <c r="W13" s="16"/>
      <c r="X13" s="16"/>
      <c r="Y13" s="143" t="s">
        <v>29</v>
      </c>
      <c r="Z13" s="4"/>
    </row>
    <row r="14" spans="1:26" ht="34.5" customHeight="1">
      <c r="A14" s="803" t="s">
        <v>30</v>
      </c>
      <c r="B14" s="777"/>
      <c r="C14" s="797"/>
      <c r="D14" s="812" t="s">
        <v>108</v>
      </c>
      <c r="E14" s="777"/>
      <c r="F14" s="797"/>
      <c r="G14" s="874" t="s">
        <v>109</v>
      </c>
      <c r="H14" s="777"/>
      <c r="I14" s="777"/>
      <c r="J14" s="797"/>
      <c r="K14" s="144" t="s">
        <v>110</v>
      </c>
      <c r="L14" s="873" t="s">
        <v>111</v>
      </c>
      <c r="M14" s="778"/>
      <c r="N14" s="4"/>
      <c r="O14" s="4"/>
      <c r="P14" s="4"/>
      <c r="Q14" s="4"/>
      <c r="R14" s="145" t="s">
        <v>32</v>
      </c>
      <c r="S14" s="16"/>
      <c r="T14" s="18"/>
      <c r="U14" s="19" t="s">
        <v>28</v>
      </c>
      <c r="V14" s="16"/>
      <c r="W14" s="16"/>
      <c r="X14" s="16"/>
      <c r="Y14" s="145" t="s">
        <v>29</v>
      </c>
      <c r="Z14" s="4"/>
    </row>
    <row r="15" spans="1:26" ht="24.75" customHeight="1">
      <c r="A15" s="959" t="s">
        <v>33</v>
      </c>
      <c r="B15" s="809"/>
      <c r="C15" s="810"/>
      <c r="D15" s="828" t="s">
        <v>112</v>
      </c>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row>
    <row r="16" spans="1:26" ht="36.75" customHeight="1">
      <c r="A16" s="773"/>
      <c r="B16" s="774"/>
      <c r="C16" s="811"/>
      <c r="D16" s="870" t="s">
        <v>35</v>
      </c>
      <c r="E16" s="777"/>
      <c r="F16" s="797"/>
      <c r="G16" s="871" t="s">
        <v>36</v>
      </c>
      <c r="H16" s="777"/>
      <c r="I16" s="777"/>
      <c r="J16" s="797"/>
      <c r="K16" s="64" t="s">
        <v>37</v>
      </c>
      <c r="L16" s="950" t="s">
        <v>38</v>
      </c>
      <c r="M16" s="778"/>
      <c r="N16" s="4"/>
      <c r="O16" s="4"/>
      <c r="P16" s="4"/>
      <c r="Q16" s="4"/>
      <c r="R16" s="145" t="s">
        <v>39</v>
      </c>
      <c r="S16" s="16"/>
      <c r="T16" s="16"/>
      <c r="U16" s="16"/>
      <c r="V16" s="19" t="s">
        <v>28</v>
      </c>
      <c r="W16" s="19" t="s">
        <v>28</v>
      </c>
      <c r="X16" s="19" t="s">
        <v>28</v>
      </c>
      <c r="Y16" s="145" t="s">
        <v>39</v>
      </c>
      <c r="Z16" s="4"/>
    </row>
    <row r="17" spans="1:26" ht="39.75" customHeight="1">
      <c r="A17" s="959" t="s">
        <v>40</v>
      </c>
      <c r="B17" s="809"/>
      <c r="C17" s="810"/>
      <c r="D17" s="951" t="s">
        <v>176</v>
      </c>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row>
    <row r="18" spans="1:26" ht="20.25" customHeight="1">
      <c r="A18" s="772"/>
      <c r="B18" s="770"/>
      <c r="C18" s="814"/>
      <c r="D18" s="147" t="s">
        <v>114</v>
      </c>
      <c r="E18" s="148">
        <v>2023</v>
      </c>
      <c r="F18" s="148">
        <v>2024</v>
      </c>
      <c r="G18" s="148">
        <v>2025</v>
      </c>
      <c r="H18" s="148">
        <v>2026</v>
      </c>
      <c r="I18" s="819" t="s">
        <v>115</v>
      </c>
      <c r="J18" s="809"/>
      <c r="K18" s="809"/>
      <c r="L18" s="809"/>
      <c r="M18" s="820"/>
      <c r="N18" s="4"/>
      <c r="O18" s="4"/>
      <c r="P18" s="4"/>
      <c r="Q18" s="2"/>
      <c r="R18" s="2"/>
      <c r="S18" s="2"/>
      <c r="T18" s="2"/>
      <c r="U18" s="2"/>
      <c r="V18" s="2"/>
      <c r="W18" s="2"/>
      <c r="X18" s="2"/>
      <c r="Y18" s="2"/>
      <c r="Z18" s="4"/>
    </row>
    <row r="19" spans="1:26" ht="20.25" customHeight="1">
      <c r="A19" s="772"/>
      <c r="B19" s="770"/>
      <c r="C19" s="814"/>
      <c r="D19" s="149" t="s">
        <v>45</v>
      </c>
      <c r="E19" s="150" t="s">
        <v>29</v>
      </c>
      <c r="F19" s="150" t="s">
        <v>29</v>
      </c>
      <c r="G19" s="150" t="s">
        <v>29</v>
      </c>
      <c r="H19" s="150" t="s">
        <v>29</v>
      </c>
      <c r="I19" s="821"/>
      <c r="J19" s="770"/>
      <c r="K19" s="770"/>
      <c r="L19" s="770"/>
      <c r="M19" s="771"/>
      <c r="N19" s="2"/>
      <c r="O19" s="2"/>
      <c r="P19" s="2"/>
      <c r="Q19" s="2"/>
      <c r="R19" s="2"/>
      <c r="S19" s="2"/>
      <c r="T19" s="2"/>
      <c r="U19" s="2"/>
      <c r="V19" s="2"/>
      <c r="W19" s="2"/>
      <c r="X19" s="2"/>
      <c r="Y19" s="38"/>
      <c r="Z19" s="2"/>
    </row>
    <row r="20" spans="1:26"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42.75" customHeight="1">
      <c r="A25" s="872" t="s">
        <v>177</v>
      </c>
      <c r="B25" s="784"/>
      <c r="C25" s="784"/>
      <c r="D25" s="784"/>
      <c r="E25" s="784"/>
      <c r="F25" s="784"/>
      <c r="G25" s="784"/>
      <c r="H25" s="784"/>
      <c r="I25" s="784"/>
      <c r="J25" s="784"/>
      <c r="K25" s="784"/>
      <c r="L25" s="784"/>
      <c r="M25" s="787"/>
      <c r="N25" s="2"/>
      <c r="O25" s="2"/>
      <c r="P25" s="2"/>
      <c r="Q25" s="2"/>
      <c r="R25" s="2"/>
      <c r="S25" s="2"/>
      <c r="T25" s="2"/>
      <c r="U25" s="2"/>
      <c r="V25" s="2"/>
      <c r="W25" s="2"/>
      <c r="X25" s="2"/>
      <c r="Y25" s="2"/>
      <c r="Z25" s="2"/>
    </row>
    <row r="26" spans="1:26" ht="69.75" customHeight="1">
      <c r="A26" s="803" t="s">
        <v>48</v>
      </c>
      <c r="B26" s="777"/>
      <c r="C26" s="797"/>
      <c r="D26" s="889" t="s">
        <v>178</v>
      </c>
      <c r="E26" s="777"/>
      <c r="F26" s="777"/>
      <c r="G26" s="777"/>
      <c r="H26" s="777"/>
      <c r="I26" s="777"/>
      <c r="J26" s="777"/>
      <c r="K26" s="777"/>
      <c r="L26" s="777"/>
      <c r="M26" s="778"/>
      <c r="N26" s="2"/>
      <c r="O26" s="2"/>
      <c r="P26" s="2"/>
      <c r="Q26" s="2"/>
      <c r="R26" s="2"/>
      <c r="S26" s="2"/>
      <c r="T26" s="2"/>
      <c r="U26" s="2"/>
      <c r="V26" s="2"/>
      <c r="W26" s="2"/>
      <c r="X26" s="2"/>
      <c r="Y26" s="2"/>
      <c r="Z26" s="2"/>
    </row>
    <row r="27" spans="1:26" ht="48" customHeight="1">
      <c r="A27" s="803" t="s">
        <v>50</v>
      </c>
      <c r="B27" s="777"/>
      <c r="C27" s="797"/>
      <c r="D27" s="824" t="s">
        <v>51</v>
      </c>
      <c r="E27" s="809"/>
      <c r="F27" s="809"/>
      <c r="G27" s="809"/>
      <c r="H27" s="809"/>
      <c r="I27" s="809"/>
      <c r="J27" s="810"/>
      <c r="K27" s="32" t="s">
        <v>52</v>
      </c>
      <c r="L27" s="824" t="s">
        <v>179</v>
      </c>
      <c r="M27" s="820"/>
      <c r="N27" s="4"/>
      <c r="O27" s="4"/>
      <c r="P27" s="4"/>
      <c r="Q27" s="4"/>
      <c r="R27" s="4"/>
      <c r="S27" s="4"/>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row>
    <row r="29" spans="1:26" ht="33.75" customHeight="1">
      <c r="A29" s="815"/>
      <c r="B29" s="816"/>
      <c r="C29" s="817"/>
      <c r="D29" s="850" t="s">
        <v>57</v>
      </c>
      <c r="E29" s="766"/>
      <c r="F29" s="789"/>
      <c r="G29" s="851" t="s">
        <v>180</v>
      </c>
      <c r="H29" s="766"/>
      <c r="I29" s="766"/>
      <c r="J29" s="766"/>
      <c r="K29" s="789"/>
      <c r="L29" s="960" t="s">
        <v>181</v>
      </c>
      <c r="M29" s="797"/>
      <c r="N29" s="2"/>
      <c r="O29" s="2"/>
      <c r="P29" s="2"/>
      <c r="Q29" s="2"/>
      <c r="R29" s="2"/>
      <c r="S29" s="2"/>
      <c r="T29" s="2"/>
      <c r="U29" s="2"/>
      <c r="V29" s="2"/>
      <c r="W29" s="2"/>
      <c r="X29" s="2"/>
      <c r="Y29" s="2"/>
      <c r="Z29" s="2"/>
    </row>
    <row r="30" spans="1:26" ht="15.75" customHeight="1">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row>
    <row r="32" spans="1:26"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30" customHeight="1">
      <c r="A33" s="68" t="s">
        <v>121</v>
      </c>
      <c r="B33" s="151" t="s">
        <v>122</v>
      </c>
      <c r="C33" s="70" t="s">
        <v>65</v>
      </c>
      <c r="D33" s="70" t="s">
        <v>66</v>
      </c>
      <c r="E33" s="70" t="s">
        <v>67</v>
      </c>
      <c r="F33" s="71" t="s">
        <v>68</v>
      </c>
      <c r="G33" s="827"/>
      <c r="H33" s="774"/>
      <c r="I33" s="774"/>
      <c r="J33" s="774"/>
      <c r="K33" s="774"/>
      <c r="L33" s="774"/>
      <c r="M33" s="775"/>
      <c r="N33" s="38"/>
      <c r="O33" s="38"/>
      <c r="P33" s="38"/>
      <c r="Q33" s="38"/>
      <c r="R33" s="38"/>
      <c r="S33" s="38"/>
      <c r="T33" s="38"/>
      <c r="U33" s="38"/>
      <c r="V33" s="38"/>
      <c r="W33" s="38"/>
      <c r="X33" s="38"/>
      <c r="Y33" s="38"/>
      <c r="Z33" s="38"/>
    </row>
    <row r="34" spans="1:26" ht="28.5" customHeight="1">
      <c r="A34" s="45" t="s">
        <v>182</v>
      </c>
      <c r="B34" s="72">
        <v>0.9</v>
      </c>
      <c r="C34" s="152">
        <v>22</v>
      </c>
      <c r="D34" s="153">
        <v>22</v>
      </c>
      <c r="E34" s="22" t="s">
        <v>101</v>
      </c>
      <c r="F34" s="154">
        <f t="shared" ref="F34:F38" si="0">(C34/D34)*100%</f>
        <v>1</v>
      </c>
      <c r="G34" s="963"/>
      <c r="H34" s="809"/>
      <c r="I34" s="809"/>
      <c r="J34" s="809"/>
      <c r="K34" s="809"/>
      <c r="L34" s="809"/>
      <c r="M34" s="820"/>
      <c r="N34" s="2"/>
      <c r="O34" s="2"/>
      <c r="P34" s="2"/>
      <c r="Q34" s="2"/>
      <c r="R34" s="2"/>
      <c r="S34" s="2"/>
      <c r="T34" s="2"/>
      <c r="U34" s="2"/>
      <c r="V34" s="2"/>
      <c r="W34" s="2"/>
      <c r="X34" s="2"/>
      <c r="Y34" s="2"/>
      <c r="Z34" s="2"/>
    </row>
    <row r="35" spans="1:26" ht="28.5" customHeight="1">
      <c r="A35" s="45" t="s">
        <v>183</v>
      </c>
      <c r="B35" s="72">
        <v>0.9</v>
      </c>
      <c r="C35" s="152">
        <v>32</v>
      </c>
      <c r="D35" s="153">
        <v>32</v>
      </c>
      <c r="E35" s="22" t="s">
        <v>101</v>
      </c>
      <c r="F35" s="154">
        <f t="shared" si="0"/>
        <v>1</v>
      </c>
      <c r="G35" s="770"/>
      <c r="H35" s="770"/>
      <c r="I35" s="770"/>
      <c r="J35" s="770"/>
      <c r="K35" s="770"/>
      <c r="L35" s="770"/>
      <c r="M35" s="771"/>
      <c r="N35" s="2"/>
      <c r="O35" s="2"/>
      <c r="P35" s="2"/>
      <c r="Q35" s="2"/>
      <c r="R35" s="2"/>
      <c r="S35" s="2"/>
      <c r="T35" s="2"/>
      <c r="U35" s="2"/>
      <c r="V35" s="2"/>
      <c r="W35" s="2"/>
      <c r="X35" s="2"/>
      <c r="Y35" s="2"/>
      <c r="Z35" s="2"/>
    </row>
    <row r="36" spans="1:26" ht="28.5" customHeight="1">
      <c r="A36" s="45" t="s">
        <v>184</v>
      </c>
      <c r="B36" s="72">
        <v>0.9</v>
      </c>
      <c r="C36" s="152">
        <v>14</v>
      </c>
      <c r="D36" s="153">
        <v>14</v>
      </c>
      <c r="E36" s="22" t="s">
        <v>101</v>
      </c>
      <c r="F36" s="154">
        <f t="shared" si="0"/>
        <v>1</v>
      </c>
      <c r="G36" s="770"/>
      <c r="H36" s="770"/>
      <c r="I36" s="770"/>
      <c r="J36" s="770"/>
      <c r="K36" s="770"/>
      <c r="L36" s="770"/>
      <c r="M36" s="771"/>
      <c r="N36" s="2"/>
      <c r="O36" s="2"/>
      <c r="P36" s="2"/>
      <c r="Q36" s="2"/>
      <c r="R36" s="2"/>
      <c r="S36" s="2"/>
      <c r="T36" s="2"/>
      <c r="U36" s="2"/>
      <c r="V36" s="2"/>
      <c r="W36" s="2"/>
      <c r="X36" s="2"/>
      <c r="Y36" s="2"/>
      <c r="Z36" s="2"/>
    </row>
    <row r="37" spans="1:26" ht="28.5" customHeight="1">
      <c r="A37" s="45" t="s">
        <v>185</v>
      </c>
      <c r="B37" s="72">
        <v>0.9</v>
      </c>
      <c r="C37" s="155"/>
      <c r="D37" s="49"/>
      <c r="E37" s="22" t="s">
        <v>101</v>
      </c>
      <c r="F37" s="154" t="e">
        <f t="shared" si="0"/>
        <v>#DIV/0!</v>
      </c>
      <c r="G37" s="770"/>
      <c r="H37" s="770"/>
      <c r="I37" s="770"/>
      <c r="J37" s="770"/>
      <c r="K37" s="770"/>
      <c r="L37" s="770"/>
      <c r="M37" s="771"/>
      <c r="N37" s="2"/>
      <c r="O37" s="2"/>
      <c r="P37" s="2"/>
      <c r="Q37" s="2"/>
      <c r="R37" s="2"/>
      <c r="S37" s="2"/>
      <c r="T37" s="2"/>
      <c r="U37" s="2"/>
      <c r="V37" s="2"/>
      <c r="W37" s="2"/>
      <c r="X37" s="2"/>
      <c r="Y37" s="2"/>
      <c r="Z37" s="2"/>
    </row>
    <row r="38" spans="1:26" ht="37.5" customHeight="1">
      <c r="A38" s="45" t="s">
        <v>73</v>
      </c>
      <c r="B38" s="72">
        <f>AVERAGE(B34:B37)</f>
        <v>0.9</v>
      </c>
      <c r="C38" s="49">
        <f t="shared" ref="C38:D38" si="1">SUM(C34:C37)</f>
        <v>68</v>
      </c>
      <c r="D38" s="49">
        <f t="shared" si="1"/>
        <v>68</v>
      </c>
      <c r="E38" s="49"/>
      <c r="F38" s="154">
        <f t="shared" si="0"/>
        <v>1</v>
      </c>
      <c r="G38" s="770"/>
      <c r="H38" s="770"/>
      <c r="I38" s="770"/>
      <c r="J38" s="770"/>
      <c r="K38" s="770"/>
      <c r="L38" s="770"/>
      <c r="M38" s="771"/>
      <c r="N38" s="2"/>
      <c r="O38" s="2"/>
      <c r="P38" s="2"/>
      <c r="Q38" s="2"/>
      <c r="R38" s="2"/>
      <c r="S38" s="2"/>
      <c r="T38" s="2"/>
      <c r="U38" s="2"/>
      <c r="V38" s="2"/>
      <c r="W38" s="2"/>
      <c r="X38" s="2"/>
      <c r="Y38" s="2"/>
      <c r="Z38" s="2"/>
    </row>
    <row r="39" spans="1:26" ht="9" customHeight="1">
      <c r="A39" s="51"/>
      <c r="B39" s="2"/>
      <c r="C39" s="2"/>
      <c r="D39" s="2"/>
      <c r="E39" s="2"/>
      <c r="F39" s="2"/>
      <c r="G39" s="774"/>
      <c r="H39" s="774"/>
      <c r="I39" s="774"/>
      <c r="J39" s="774"/>
      <c r="K39" s="774"/>
      <c r="L39" s="774"/>
      <c r="M39" s="775"/>
      <c r="N39" s="2"/>
      <c r="O39" s="2"/>
      <c r="P39" s="2"/>
      <c r="Q39" s="2"/>
      <c r="R39" s="2"/>
      <c r="S39" s="2"/>
      <c r="T39" s="2"/>
      <c r="U39" s="2"/>
      <c r="V39" s="2"/>
      <c r="W39" s="2"/>
      <c r="X39" s="2"/>
      <c r="Y39" s="2"/>
      <c r="Z39" s="2"/>
    </row>
    <row r="40" spans="1:26" ht="36" customHeight="1">
      <c r="A40" s="803"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row>
    <row r="41" spans="1:26" ht="409.5" customHeight="1">
      <c r="A41" s="964" t="s">
        <v>186</v>
      </c>
      <c r="B41" s="809"/>
      <c r="C41" s="809"/>
      <c r="D41" s="809"/>
      <c r="E41" s="809"/>
      <c r="F41" s="809"/>
      <c r="G41" s="809"/>
      <c r="H41" s="809"/>
      <c r="I41" s="809"/>
      <c r="J41" s="809"/>
      <c r="K41" s="809"/>
      <c r="L41" s="809"/>
      <c r="M41" s="820"/>
      <c r="N41" s="2"/>
      <c r="O41" s="2"/>
      <c r="P41" s="2"/>
      <c r="Q41" s="2"/>
      <c r="R41" s="2"/>
      <c r="S41" s="2"/>
      <c r="T41" s="2"/>
      <c r="U41" s="2"/>
      <c r="V41" s="2"/>
      <c r="W41" s="2"/>
      <c r="X41" s="2"/>
      <c r="Y41" s="2"/>
      <c r="Z41" s="2"/>
    </row>
    <row r="42" spans="1:26" ht="31.5" customHeight="1">
      <c r="A42" s="864" t="s">
        <v>76</v>
      </c>
      <c r="B42" s="809"/>
      <c r="C42" s="810"/>
      <c r="D42" s="890" t="s">
        <v>77</v>
      </c>
      <c r="E42" s="809"/>
      <c r="F42" s="810"/>
      <c r="G42" s="853" t="s">
        <v>78</v>
      </c>
      <c r="H42" s="809"/>
      <c r="I42" s="809"/>
      <c r="J42" s="810"/>
      <c r="K42" s="857" t="s">
        <v>79</v>
      </c>
      <c r="L42" s="891" t="s">
        <v>187</v>
      </c>
      <c r="M42" s="820"/>
      <c r="N42" s="53"/>
      <c r="O42" s="54"/>
      <c r="P42" s="54"/>
      <c r="Q42" s="54"/>
      <c r="R42" s="54"/>
      <c r="S42" s="54"/>
      <c r="T42" s="54"/>
      <c r="U42" s="54"/>
      <c r="V42" s="54"/>
      <c r="W42" s="54"/>
      <c r="X42" s="54"/>
      <c r="Y42" s="54"/>
      <c r="Z42" s="54"/>
    </row>
    <row r="43" spans="1:26" ht="31.5" customHeight="1">
      <c r="A43" s="773"/>
      <c r="B43" s="774"/>
      <c r="C43" s="811"/>
      <c r="D43" s="836"/>
      <c r="E43" s="774"/>
      <c r="F43" s="811"/>
      <c r="G43" s="836"/>
      <c r="H43" s="774"/>
      <c r="I43" s="774"/>
      <c r="J43" s="811"/>
      <c r="K43" s="858"/>
      <c r="L43" s="836"/>
      <c r="M43" s="775"/>
      <c r="N43" s="53"/>
      <c r="O43" s="54"/>
      <c r="P43" s="54"/>
      <c r="Q43" s="54"/>
      <c r="R43" s="54"/>
      <c r="S43" s="54"/>
      <c r="T43" s="54"/>
      <c r="U43" s="54"/>
      <c r="V43" s="54"/>
      <c r="W43" s="54"/>
      <c r="X43" s="54"/>
      <c r="Y43" s="54"/>
      <c r="Z43" s="54"/>
    </row>
    <row r="44" spans="1:26" ht="57" customHeight="1">
      <c r="A44" s="892" t="s">
        <v>81</v>
      </c>
      <c r="B44" s="777"/>
      <c r="C44" s="802"/>
      <c r="D44" s="805" t="s">
        <v>188</v>
      </c>
      <c r="E44" s="777"/>
      <c r="F44" s="777"/>
      <c r="G44" s="777"/>
      <c r="H44" s="777"/>
      <c r="I44" s="777"/>
      <c r="J44" s="797"/>
      <c r="K44" s="76" t="s">
        <v>83</v>
      </c>
      <c r="L44" s="805" t="s">
        <v>189</v>
      </c>
      <c r="M44" s="797"/>
      <c r="N44" s="53"/>
      <c r="O44" s="54"/>
      <c r="P44" s="54"/>
      <c r="Q44" s="54"/>
      <c r="R44" s="54"/>
      <c r="S44" s="54"/>
      <c r="T44" s="54"/>
      <c r="U44" s="54"/>
      <c r="V44" s="54"/>
      <c r="W44" s="54"/>
      <c r="X44" s="54"/>
      <c r="Y44" s="54"/>
      <c r="Z44" s="54"/>
    </row>
    <row r="45" spans="1:26" ht="57.75" customHeight="1">
      <c r="A45" s="876" t="s">
        <v>85</v>
      </c>
      <c r="B45" s="766"/>
      <c r="C45" s="877"/>
      <c r="D45" s="768" t="s">
        <v>190</v>
      </c>
      <c r="E45" s="766"/>
      <c r="F45" s="766"/>
      <c r="G45" s="766"/>
      <c r="H45" s="766"/>
      <c r="I45" s="766"/>
      <c r="J45" s="789"/>
      <c r="K45" s="77" t="s">
        <v>86</v>
      </c>
      <c r="L45" s="965">
        <v>45919</v>
      </c>
      <c r="M45" s="767"/>
      <c r="N45" s="4"/>
      <c r="O45" s="4"/>
      <c r="P45" s="4"/>
      <c r="Q45" s="4"/>
      <c r="R45" s="4"/>
      <c r="S45" s="4"/>
      <c r="T45" s="4"/>
      <c r="U45" s="4"/>
      <c r="V45" s="4"/>
      <c r="W45" s="4"/>
      <c r="X45" s="4"/>
      <c r="Y45" s="4"/>
      <c r="Z45" s="4"/>
    </row>
    <row r="46" spans="1:26" ht="35.25" customHeight="1">
      <c r="A46" s="966" t="s">
        <v>191</v>
      </c>
      <c r="B46" s="794"/>
      <c r="C46" s="794"/>
      <c r="D46" s="794"/>
      <c r="E46" s="794"/>
      <c r="F46" s="794"/>
      <c r="G46" s="794"/>
      <c r="H46" s="794"/>
      <c r="I46" s="794"/>
      <c r="J46" s="794"/>
      <c r="K46" s="794"/>
      <c r="L46" s="794"/>
      <c r="M46" s="795"/>
      <c r="N46" s="4"/>
      <c r="O46" s="4"/>
      <c r="P46" s="4"/>
      <c r="Q46" s="4"/>
      <c r="R46" s="4"/>
      <c r="S46" s="4"/>
      <c r="T46" s="4"/>
      <c r="U46" s="4"/>
      <c r="V46" s="4"/>
      <c r="W46" s="4"/>
      <c r="X46" s="4"/>
      <c r="Y46" s="4"/>
      <c r="Z46" s="4"/>
    </row>
    <row r="47" spans="1:26" ht="30.75" customHeight="1">
      <c r="A47" s="863" t="s">
        <v>88</v>
      </c>
      <c r="B47" s="777"/>
      <c r="C47" s="777"/>
      <c r="D47" s="777"/>
      <c r="E47" s="777"/>
      <c r="F47" s="777"/>
      <c r="G47" s="777"/>
      <c r="H47" s="777"/>
      <c r="I47" s="777"/>
      <c r="J47" s="777"/>
      <c r="K47" s="777"/>
      <c r="L47" s="777"/>
      <c r="M47" s="778"/>
      <c r="N47" s="2"/>
      <c r="O47" s="2"/>
      <c r="P47" s="2"/>
      <c r="Q47" s="2"/>
      <c r="R47" s="2"/>
      <c r="S47" s="2"/>
      <c r="T47" s="2"/>
      <c r="U47" s="2"/>
      <c r="V47" s="2"/>
      <c r="W47" s="2"/>
      <c r="X47" s="2"/>
      <c r="Y47" s="2"/>
      <c r="Z47" s="2"/>
    </row>
    <row r="48" spans="1:26" ht="53.25" customHeight="1">
      <c r="A48" s="860" t="s">
        <v>89</v>
      </c>
      <c r="B48" s="777"/>
      <c r="C48" s="797"/>
      <c r="D48" s="861" t="s">
        <v>90</v>
      </c>
      <c r="E48" s="777"/>
      <c r="F48" s="797"/>
      <c r="G48" s="861" t="s">
        <v>91</v>
      </c>
      <c r="H48" s="777"/>
      <c r="I48" s="777"/>
      <c r="J48" s="797"/>
      <c r="K48" s="57" t="s">
        <v>192</v>
      </c>
      <c r="L48" s="861" t="s">
        <v>91</v>
      </c>
      <c r="M48" s="778"/>
      <c r="N48" s="2"/>
      <c r="O48" s="2"/>
      <c r="P48" s="2"/>
      <c r="Q48" s="2"/>
      <c r="R48" s="2"/>
      <c r="S48" s="2"/>
      <c r="T48" s="2"/>
      <c r="U48" s="2"/>
      <c r="V48" s="2"/>
      <c r="W48" s="2"/>
      <c r="X48" s="2"/>
      <c r="Y48" s="2"/>
      <c r="Z48" s="2"/>
    </row>
    <row r="49" spans="1:26" ht="105" customHeight="1">
      <c r="A49" s="961" t="s">
        <v>93</v>
      </c>
      <c r="B49" s="777"/>
      <c r="C49" s="797"/>
      <c r="D49" s="829" t="s">
        <v>94</v>
      </c>
      <c r="E49" s="777"/>
      <c r="F49" s="797"/>
      <c r="G49" s="830" t="s">
        <v>129</v>
      </c>
      <c r="H49" s="777"/>
      <c r="I49" s="777"/>
      <c r="J49" s="797"/>
      <c r="K49" s="58"/>
      <c r="L49" s="828"/>
      <c r="M49" s="778"/>
      <c r="N49" s="2"/>
      <c r="O49" s="2"/>
      <c r="P49" s="2"/>
      <c r="Q49" s="2"/>
      <c r="R49" s="2"/>
      <c r="S49" s="2"/>
      <c r="T49" s="2"/>
      <c r="U49" s="2"/>
      <c r="V49" s="2"/>
      <c r="W49" s="2"/>
      <c r="X49" s="2"/>
      <c r="Y49" s="2"/>
      <c r="Z49" s="2"/>
    </row>
    <row r="50" spans="1:26" ht="105" customHeight="1">
      <c r="A50" s="961" t="s">
        <v>96</v>
      </c>
      <c r="B50" s="777"/>
      <c r="C50" s="797"/>
      <c r="D50" s="829" t="s">
        <v>94</v>
      </c>
      <c r="E50" s="777"/>
      <c r="F50" s="797"/>
      <c r="G50" s="831" t="s">
        <v>97</v>
      </c>
      <c r="H50" s="777"/>
      <c r="I50" s="777"/>
      <c r="J50" s="797"/>
      <c r="K50" s="59"/>
      <c r="L50" s="828"/>
      <c r="M50" s="778"/>
      <c r="N50" s="2"/>
      <c r="O50" s="2"/>
      <c r="P50" s="2"/>
      <c r="Q50" s="2"/>
      <c r="R50" s="2"/>
      <c r="S50" s="2"/>
      <c r="T50" s="2"/>
      <c r="U50" s="2"/>
      <c r="V50" s="2"/>
      <c r="W50" s="2"/>
      <c r="X50" s="2"/>
      <c r="Y50" s="2"/>
      <c r="Z50" s="2"/>
    </row>
    <row r="51" spans="1:26" ht="105" customHeight="1">
      <c r="A51" s="961" t="s">
        <v>98</v>
      </c>
      <c r="B51" s="777"/>
      <c r="C51" s="797"/>
      <c r="D51" s="829" t="s">
        <v>94</v>
      </c>
      <c r="E51" s="777"/>
      <c r="F51" s="797"/>
      <c r="G51" s="831" t="s">
        <v>99</v>
      </c>
      <c r="H51" s="777"/>
      <c r="I51" s="777"/>
      <c r="J51" s="797"/>
      <c r="K51" s="58"/>
      <c r="L51" s="828"/>
      <c r="M51" s="778"/>
      <c r="N51" s="2"/>
      <c r="O51" s="2"/>
      <c r="P51" s="2"/>
      <c r="Q51" s="2"/>
      <c r="R51" s="2"/>
      <c r="S51" s="2"/>
      <c r="T51" s="2"/>
      <c r="U51" s="2"/>
      <c r="V51" s="2"/>
      <c r="W51" s="2"/>
      <c r="X51" s="2"/>
      <c r="Y51" s="2"/>
      <c r="Z51" s="2"/>
    </row>
    <row r="52" spans="1:26" ht="105" customHeight="1">
      <c r="A52" s="961" t="s">
        <v>100</v>
      </c>
      <c r="B52" s="777"/>
      <c r="C52" s="797"/>
      <c r="D52" s="829" t="s">
        <v>101</v>
      </c>
      <c r="E52" s="777"/>
      <c r="F52" s="797"/>
      <c r="G52" s="832" t="s">
        <v>102</v>
      </c>
      <c r="H52" s="777"/>
      <c r="I52" s="777"/>
      <c r="J52" s="797"/>
      <c r="K52" s="58"/>
      <c r="L52" s="828"/>
      <c r="M52" s="778"/>
      <c r="N52" s="2"/>
      <c r="O52" s="2"/>
      <c r="P52" s="2"/>
      <c r="Q52" s="2"/>
      <c r="R52" s="2"/>
      <c r="S52" s="2"/>
      <c r="T52" s="2"/>
      <c r="U52" s="2"/>
      <c r="V52" s="2"/>
      <c r="W52" s="2"/>
      <c r="X52" s="2"/>
      <c r="Y52" s="2"/>
      <c r="Z52" s="2"/>
    </row>
    <row r="53" spans="1:26" ht="24" customHeight="1">
      <c r="A53" s="879" t="s">
        <v>103</v>
      </c>
      <c r="B53" s="809"/>
      <c r="C53" s="810"/>
      <c r="D53" s="883" t="s">
        <v>77</v>
      </c>
      <c r="E53" s="809"/>
      <c r="F53" s="809"/>
      <c r="G53" s="809"/>
      <c r="H53" s="809"/>
      <c r="I53" s="809"/>
      <c r="J53" s="810"/>
      <c r="K53" s="887"/>
      <c r="L53" s="888"/>
      <c r="M53" s="820"/>
      <c r="N53" s="2"/>
      <c r="O53" s="2"/>
      <c r="P53" s="2"/>
      <c r="Q53" s="2"/>
      <c r="R53" s="2"/>
      <c r="S53" s="2"/>
      <c r="T53" s="2"/>
      <c r="U53" s="2"/>
      <c r="V53" s="2"/>
      <c r="W53" s="2"/>
      <c r="X53" s="2"/>
      <c r="Y53" s="2"/>
      <c r="Z53" s="2"/>
    </row>
    <row r="54" spans="1:26" ht="18" customHeight="1">
      <c r="A54" s="821"/>
      <c r="B54" s="770"/>
      <c r="C54" s="814"/>
      <c r="D54" s="821"/>
      <c r="E54" s="770"/>
      <c r="F54" s="770"/>
      <c r="G54" s="770"/>
      <c r="H54" s="770"/>
      <c r="I54" s="770"/>
      <c r="J54" s="814"/>
      <c r="K54" s="839"/>
      <c r="L54" s="821"/>
      <c r="M54" s="771"/>
      <c r="N54" s="2"/>
      <c r="O54" s="2"/>
      <c r="P54" s="2"/>
      <c r="Q54" s="2"/>
      <c r="R54" s="2"/>
      <c r="S54" s="2"/>
      <c r="T54" s="2"/>
      <c r="U54" s="2"/>
      <c r="V54" s="2"/>
      <c r="W54" s="2"/>
      <c r="X54" s="2"/>
      <c r="Y54" s="2"/>
      <c r="Z54" s="2"/>
    </row>
    <row r="55" spans="1:26" ht="18" customHeight="1">
      <c r="A55" s="821"/>
      <c r="B55" s="770"/>
      <c r="C55" s="814"/>
      <c r="D55" s="821"/>
      <c r="E55" s="770"/>
      <c r="F55" s="770"/>
      <c r="G55" s="770"/>
      <c r="H55" s="770"/>
      <c r="I55" s="770"/>
      <c r="J55" s="814"/>
      <c r="K55" s="839"/>
      <c r="L55" s="821"/>
      <c r="M55" s="771"/>
      <c r="N55" s="2"/>
      <c r="O55" s="2"/>
      <c r="P55" s="2"/>
      <c r="Q55" s="2"/>
      <c r="R55" s="2"/>
      <c r="S55" s="2"/>
      <c r="T55" s="2"/>
      <c r="U55" s="2"/>
      <c r="V55" s="2"/>
      <c r="W55" s="2"/>
      <c r="X55" s="2"/>
      <c r="Y55" s="2"/>
      <c r="Z55" s="2"/>
    </row>
    <row r="56" spans="1:26" ht="18" customHeight="1">
      <c r="A56" s="836"/>
      <c r="B56" s="774"/>
      <c r="C56" s="811"/>
      <c r="D56" s="884"/>
      <c r="E56" s="885"/>
      <c r="F56" s="885"/>
      <c r="G56" s="885"/>
      <c r="H56" s="885"/>
      <c r="I56" s="885"/>
      <c r="J56" s="886"/>
      <c r="K56" s="839"/>
      <c r="L56" s="821"/>
      <c r="M56" s="771"/>
      <c r="N56" s="2"/>
      <c r="O56" s="2"/>
      <c r="P56" s="2"/>
      <c r="Q56" s="2"/>
      <c r="R56" s="2"/>
      <c r="S56" s="2"/>
      <c r="T56" s="2"/>
      <c r="U56" s="2"/>
      <c r="V56" s="2"/>
      <c r="W56" s="2"/>
      <c r="X56" s="2"/>
      <c r="Y56" s="2"/>
      <c r="Z56" s="2"/>
    </row>
    <row r="57" spans="1:26" ht="48.75" customHeight="1">
      <c r="A57" s="880" t="s">
        <v>133</v>
      </c>
      <c r="B57" s="777"/>
      <c r="C57" s="802"/>
      <c r="D57" s="962" t="s">
        <v>134</v>
      </c>
      <c r="E57" s="777"/>
      <c r="F57" s="777"/>
      <c r="G57" s="777"/>
      <c r="H57" s="777"/>
      <c r="I57" s="777"/>
      <c r="J57" s="797"/>
      <c r="K57" s="882"/>
      <c r="L57" s="777"/>
      <c r="M57" s="797"/>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56" t="s">
        <v>147</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56" t="s">
        <v>172</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56" t="s">
        <v>147</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156" t="s">
        <v>142</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94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135</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80" t="s">
        <v>101</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80" t="s">
        <v>136</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38.25" customHeight="1">
      <c r="A109" s="157" t="s">
        <v>193</v>
      </c>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t="s">
        <v>194</v>
      </c>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t="s">
        <v>195</v>
      </c>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t="s">
        <v>17</v>
      </c>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t="s">
        <v>196</v>
      </c>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t="s">
        <v>197</v>
      </c>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t="s">
        <v>198</v>
      </c>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t="s">
        <v>7</v>
      </c>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38.25" customHeight="1">
      <c r="A118" s="2"/>
      <c r="B118" s="2" t="s">
        <v>173</v>
      </c>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51" customHeight="1">
      <c r="A119" s="2" t="s">
        <v>199</v>
      </c>
      <c r="B119" s="2" t="s">
        <v>200</v>
      </c>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25.5" customHeight="1">
      <c r="A120" s="2" t="s">
        <v>201</v>
      </c>
      <c r="B120" s="2" t="s">
        <v>202</v>
      </c>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25.5" customHeight="1">
      <c r="A121" s="2" t="s">
        <v>19</v>
      </c>
      <c r="B121" s="2" t="s">
        <v>203</v>
      </c>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38.25" customHeight="1">
      <c r="A122" s="2" t="s">
        <v>21</v>
      </c>
      <c r="B122" s="2" t="s">
        <v>204</v>
      </c>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63.75" customHeight="1">
      <c r="A123" s="2" t="s">
        <v>145</v>
      </c>
      <c r="B123" s="2" t="s">
        <v>205</v>
      </c>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25.5" customHeight="1">
      <c r="A124" s="2" t="s">
        <v>147</v>
      </c>
      <c r="B124" s="2" t="s">
        <v>206</v>
      </c>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25.5" customHeight="1">
      <c r="A125" s="2" t="s">
        <v>207</v>
      </c>
      <c r="B125" s="2" t="s">
        <v>208</v>
      </c>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t="s">
        <v>209</v>
      </c>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25.5" customHeight="1">
      <c r="A127" s="2"/>
      <c r="B127" s="2" t="s">
        <v>210</v>
      </c>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5.5" customHeight="1">
      <c r="A128" s="2"/>
      <c r="B128" s="2" t="s">
        <v>211</v>
      </c>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25.5" customHeight="1">
      <c r="A134" s="2" t="s">
        <v>138</v>
      </c>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t="s">
        <v>5</v>
      </c>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t="s">
        <v>105</v>
      </c>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25.5" customHeight="1">
      <c r="A144" s="2" t="s">
        <v>212</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158" t="s">
        <v>213</v>
      </c>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158" t="s">
        <v>214</v>
      </c>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158" t="s">
        <v>215</v>
      </c>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158" t="s">
        <v>216</v>
      </c>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159" t="s">
        <v>3</v>
      </c>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25.5" customHeight="1">
      <c r="A151" s="2" t="s">
        <v>217</v>
      </c>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t="s">
        <v>94</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t="s">
        <v>218</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t="s">
        <v>219</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 sqref="L8" xr:uid="{00000000-0002-0000-0300-000000000000}">
      <formula1>$B$117:$B$129</formula1>
    </dataValidation>
    <dataValidation type="list" allowBlank="1" showInputMessage="1" showErrorMessage="1" prompt=" -  - " sqref="D12" xr:uid="{00000000-0002-0000-0300-000001000000}">
      <formula1>$A$110:$A$115</formula1>
    </dataValidation>
    <dataValidation type="list" allowBlank="1" showInputMessage="1" showErrorMessage="1" prompt=" -  - " sqref="D13" xr:uid="{00000000-0002-0000-0300-000002000000}">
      <formula1>$A$121:$A$128</formula1>
    </dataValidation>
    <dataValidation type="list" allowBlank="1" showInputMessage="1" showErrorMessage="1" prompt=" - " sqref="D49:D52" xr:uid="{00000000-0002-0000-0300-000003000000}">
      <formula1>$A$80:$A$83</formula1>
    </dataValidation>
    <dataValidation type="list" allowBlank="1" showInputMessage="1" showErrorMessage="1" prompt=" -  - " sqref="D8" xr:uid="{00000000-0002-0000-0300-000004000000}">
      <formula1>$A$72:$A$75</formula1>
    </dataValidation>
    <dataValidation type="list" allowBlank="1" showInputMessage="1" showErrorMessage="1" prompt=" -  - " sqref="D7" xr:uid="{00000000-0002-0000-0300-000005000000}">
      <formula1>$A$145:$A$149</formula1>
    </dataValidation>
    <dataValidation type="list" allowBlank="1" showErrorMessage="1" sqref="K49" xr:uid="{00000000-0002-0000-0300-000006000000}">
      <formula1>$A$80:$A$83</formula1>
    </dataValidation>
  </dataValidations>
  <pageMargins left="0.7" right="0.7" top="0.75" bottom="0.75" header="0" footer="0"/>
  <pageSetup orientation="landscape"/>
  <headerFooter>
    <oddFooter>&amp;LV5-20-05-2022</oddFooter>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0000"/>
  </sheetPr>
  <dimension ref="A1:AI1000"/>
  <sheetViews>
    <sheetView workbookViewId="0"/>
  </sheetViews>
  <sheetFormatPr baseColWidth="10" defaultColWidth="12.5703125" defaultRowHeight="15" customHeight="1"/>
  <cols>
    <col min="1" max="2" width="10" customWidth="1"/>
    <col min="3" max="3" width="9.5703125" customWidth="1"/>
    <col min="4" max="4" width="6.42578125" customWidth="1"/>
    <col min="5" max="5" width="57.5703125" customWidth="1"/>
    <col min="6" max="8" width="6.7109375" customWidth="1"/>
    <col min="9" max="9" width="10" customWidth="1"/>
    <col min="10" max="10" width="9.7109375" customWidth="1"/>
    <col min="11" max="13" width="10" customWidth="1"/>
    <col min="14" max="15" width="5.28515625" customWidth="1"/>
    <col min="16" max="16" width="7.28515625" customWidth="1"/>
    <col min="17" max="17" width="8.28515625" customWidth="1"/>
    <col min="18" max="18" width="9.28515625" customWidth="1"/>
    <col min="19" max="19" width="8.5703125" customWidth="1"/>
    <col min="20" max="20" width="7.28515625" customWidth="1"/>
    <col min="21" max="21" width="10.140625" customWidth="1"/>
    <col min="22" max="23" width="7" customWidth="1"/>
    <col min="24" max="24" width="9.5703125" customWidth="1"/>
    <col min="25" max="25" width="7.28515625" customWidth="1"/>
    <col min="26" max="26" width="8.7109375" customWidth="1"/>
    <col min="27" max="27" width="9.7109375" customWidth="1"/>
    <col min="28" max="28" width="12.42578125" customWidth="1"/>
    <col min="29" max="30" width="11.42578125" customWidth="1"/>
    <col min="31" max="31" width="41.7109375" customWidth="1"/>
  </cols>
  <sheetData>
    <row r="1" spans="1:35" ht="39" customHeight="1">
      <c r="A1" s="1335"/>
      <c r="B1" s="1084"/>
      <c r="C1" s="1084"/>
      <c r="D1" s="1085"/>
      <c r="E1" s="1331" t="s">
        <v>105</v>
      </c>
      <c r="F1" s="785"/>
      <c r="G1" s="1188" t="s">
        <v>203</v>
      </c>
      <c r="H1" s="777"/>
      <c r="I1" s="777"/>
      <c r="J1" s="777"/>
      <c r="K1" s="777"/>
      <c r="L1" s="777"/>
      <c r="M1" s="777"/>
      <c r="N1" s="777"/>
      <c r="O1" s="777"/>
      <c r="P1" s="777"/>
      <c r="Q1" s="777"/>
      <c r="R1" s="777"/>
      <c r="S1" s="777"/>
      <c r="T1" s="777"/>
      <c r="U1" s="777"/>
      <c r="V1" s="777"/>
      <c r="W1" s="777"/>
      <c r="X1" s="777"/>
      <c r="Y1" s="777"/>
      <c r="Z1" s="777"/>
      <c r="AA1" s="777"/>
      <c r="AB1" s="777"/>
      <c r="AC1" s="777"/>
      <c r="AD1" s="777"/>
      <c r="AE1" s="797"/>
    </row>
    <row r="2" spans="1:35" ht="57.75" customHeight="1">
      <c r="A2" s="815"/>
      <c r="B2" s="816"/>
      <c r="C2" s="816"/>
      <c r="D2" s="823"/>
      <c r="E2" s="1332" t="s">
        <v>728</v>
      </c>
      <c r="F2" s="789"/>
      <c r="G2" s="1188" t="s">
        <v>729</v>
      </c>
      <c r="H2" s="777"/>
      <c r="I2" s="777"/>
      <c r="J2" s="777"/>
      <c r="K2" s="777"/>
      <c r="L2" s="777"/>
      <c r="M2" s="777"/>
      <c r="N2" s="777"/>
      <c r="O2" s="777"/>
      <c r="P2" s="777"/>
      <c r="Q2" s="777"/>
      <c r="R2" s="797"/>
      <c r="S2" s="1333" t="s">
        <v>730</v>
      </c>
      <c r="T2" s="777"/>
      <c r="U2" s="777"/>
      <c r="V2" s="777"/>
      <c r="W2" s="797"/>
      <c r="X2" s="1188" t="s">
        <v>731</v>
      </c>
      <c r="Y2" s="777"/>
      <c r="Z2" s="777"/>
      <c r="AA2" s="777"/>
      <c r="AB2" s="797"/>
      <c r="AC2" s="1333" t="s">
        <v>732</v>
      </c>
      <c r="AD2" s="797"/>
      <c r="AE2" s="575">
        <v>6</v>
      </c>
    </row>
    <row r="3" spans="1:35" ht="32.25" customHeight="1">
      <c r="A3" s="1336" t="s">
        <v>333</v>
      </c>
      <c r="B3" s="1337"/>
      <c r="C3" s="1338"/>
      <c r="D3" s="576" t="s">
        <v>733</v>
      </c>
      <c r="E3" s="576" t="s">
        <v>734</v>
      </c>
      <c r="F3" s="576" t="s">
        <v>735</v>
      </c>
      <c r="G3" s="576" t="s">
        <v>736</v>
      </c>
      <c r="H3" s="576" t="s">
        <v>737</v>
      </c>
      <c r="I3" s="576" t="s">
        <v>738</v>
      </c>
      <c r="J3" s="576" t="s">
        <v>739</v>
      </c>
      <c r="K3" s="576" t="s">
        <v>740</v>
      </c>
      <c r="L3" s="576" t="s">
        <v>741</v>
      </c>
      <c r="M3" s="576" t="s">
        <v>742</v>
      </c>
      <c r="N3" s="576" t="s">
        <v>743</v>
      </c>
      <c r="O3" s="576" t="s">
        <v>744</v>
      </c>
      <c r="P3" s="576" t="s">
        <v>314</v>
      </c>
      <c r="Q3" s="576" t="s">
        <v>315</v>
      </c>
      <c r="R3" s="576" t="s">
        <v>316</v>
      </c>
      <c r="S3" s="576" t="s">
        <v>317</v>
      </c>
      <c r="T3" s="576" t="s">
        <v>318</v>
      </c>
      <c r="U3" s="576" t="s">
        <v>319</v>
      </c>
      <c r="V3" s="576" t="s">
        <v>320</v>
      </c>
      <c r="W3" s="576" t="s">
        <v>374</v>
      </c>
      <c r="X3" s="576" t="s">
        <v>745</v>
      </c>
      <c r="Y3" s="576" t="s">
        <v>324</v>
      </c>
      <c r="Z3" s="576" t="s">
        <v>325</v>
      </c>
      <c r="AA3" s="576" t="s">
        <v>326</v>
      </c>
      <c r="AB3" s="577" t="s">
        <v>143</v>
      </c>
      <c r="AC3" s="578" t="s">
        <v>746</v>
      </c>
      <c r="AD3" s="1329" t="s">
        <v>747</v>
      </c>
      <c r="AE3" s="1197"/>
    </row>
    <row r="4" spans="1:35" ht="45.75" customHeight="1">
      <c r="A4" s="579" t="s">
        <v>748</v>
      </c>
      <c r="B4" s="580" t="s">
        <v>749</v>
      </c>
      <c r="C4" s="580" t="s">
        <v>105</v>
      </c>
      <c r="D4" s="576"/>
      <c r="E4" s="576"/>
      <c r="F4" s="576"/>
      <c r="G4" s="576"/>
      <c r="H4" s="576"/>
      <c r="I4" s="576"/>
      <c r="J4" s="576"/>
      <c r="K4" s="576"/>
      <c r="L4" s="576"/>
      <c r="M4" s="576"/>
      <c r="N4" s="576"/>
      <c r="O4" s="576"/>
      <c r="P4" s="576"/>
      <c r="Q4" s="576"/>
      <c r="R4" s="576"/>
      <c r="S4" s="576"/>
      <c r="T4" s="576"/>
      <c r="U4" s="576"/>
      <c r="V4" s="576"/>
      <c r="W4" s="576"/>
      <c r="X4" s="576"/>
      <c r="Y4" s="576"/>
      <c r="Z4" s="576"/>
      <c r="AA4" s="576"/>
      <c r="AB4" s="577"/>
      <c r="AC4" s="578"/>
      <c r="AD4" s="581" t="s">
        <v>750</v>
      </c>
      <c r="AE4" s="582" t="s">
        <v>751</v>
      </c>
    </row>
    <row r="5" spans="1:35" ht="28.5" customHeight="1">
      <c r="A5" s="583" t="s">
        <v>3</v>
      </c>
      <c r="B5" s="584" t="s">
        <v>752</v>
      </c>
      <c r="C5" s="585" t="s">
        <v>753</v>
      </c>
      <c r="D5" s="586">
        <v>1</v>
      </c>
      <c r="E5" s="587" t="s">
        <v>754</v>
      </c>
      <c r="F5" s="588" t="s">
        <v>21</v>
      </c>
      <c r="G5" s="588" t="s">
        <v>110</v>
      </c>
      <c r="H5" s="588" t="s">
        <v>755</v>
      </c>
      <c r="I5" s="588" t="s">
        <v>756</v>
      </c>
      <c r="J5" s="589">
        <v>100</v>
      </c>
      <c r="K5" s="590" t="s">
        <v>57</v>
      </c>
      <c r="L5" s="591" t="s">
        <v>58</v>
      </c>
      <c r="M5" s="592" t="s">
        <v>59</v>
      </c>
      <c r="N5" s="593" t="s">
        <v>51</v>
      </c>
      <c r="O5" s="588" t="s">
        <v>757</v>
      </c>
      <c r="P5" s="594" t="s">
        <v>29</v>
      </c>
      <c r="Q5" s="594" t="s">
        <v>29</v>
      </c>
      <c r="R5" s="595">
        <f>'PN-Plan estrategico'!F34</f>
        <v>0.98000000000000009</v>
      </c>
      <c r="S5" s="594" t="s">
        <v>29</v>
      </c>
      <c r="T5" s="594" t="s">
        <v>29</v>
      </c>
      <c r="U5" s="596">
        <f>'PN-Plan estrategico'!F35</f>
        <v>0.98899999999999999</v>
      </c>
      <c r="V5" s="594" t="s">
        <v>29</v>
      </c>
      <c r="W5" s="594" t="s">
        <v>29</v>
      </c>
      <c r="X5" s="596">
        <f>'PN-Plan estrategico'!F36</f>
        <v>0</v>
      </c>
      <c r="Y5" s="594" t="s">
        <v>29</v>
      </c>
      <c r="Z5" s="594" t="s">
        <v>29</v>
      </c>
      <c r="AA5" s="596">
        <f>'PN-Plan estrategico'!F37</f>
        <v>0</v>
      </c>
      <c r="AB5" s="597">
        <f>AVERAGE(R5,U5)</f>
        <v>0.98450000000000004</v>
      </c>
      <c r="AC5" s="598" t="s">
        <v>758</v>
      </c>
      <c r="AD5" s="599" t="s">
        <v>759</v>
      </c>
      <c r="AE5" s="1330" t="s">
        <v>760</v>
      </c>
    </row>
    <row r="6" spans="1:35" ht="28.5" customHeight="1">
      <c r="A6" s="600"/>
      <c r="B6" s="601" t="s">
        <v>105</v>
      </c>
      <c r="C6" s="601" t="s">
        <v>753</v>
      </c>
      <c r="D6" s="602">
        <v>2</v>
      </c>
      <c r="E6" s="603" t="s">
        <v>106</v>
      </c>
      <c r="F6" s="604" t="s">
        <v>21</v>
      </c>
      <c r="G6" s="604" t="s">
        <v>110</v>
      </c>
      <c r="H6" s="604" t="s">
        <v>755</v>
      </c>
      <c r="I6" s="604" t="s">
        <v>116</v>
      </c>
      <c r="J6" s="605">
        <v>1</v>
      </c>
      <c r="K6" s="606" t="s">
        <v>57</v>
      </c>
      <c r="L6" s="607" t="s">
        <v>119</v>
      </c>
      <c r="M6" s="608" t="s">
        <v>761</v>
      </c>
      <c r="N6" s="604" t="s">
        <v>757</v>
      </c>
      <c r="O6" s="604" t="s">
        <v>757</v>
      </c>
      <c r="P6" s="609" t="s">
        <v>29</v>
      </c>
      <c r="Q6" s="609" t="s">
        <v>29</v>
      </c>
      <c r="R6" s="609" t="s">
        <v>29</v>
      </c>
      <c r="S6" s="610">
        <f>'PN-Plan ParticipC'!F34</f>
        <v>0.46666666666666667</v>
      </c>
      <c r="T6" s="609" t="s">
        <v>29</v>
      </c>
      <c r="U6" s="609" t="s">
        <v>29</v>
      </c>
      <c r="V6" s="609" t="s">
        <v>29</v>
      </c>
      <c r="W6" s="610" t="e">
        <f>'PN-Plan ParticipC'!F35</f>
        <v>#DIV/0!</v>
      </c>
      <c r="X6" s="609" t="s">
        <v>29</v>
      </c>
      <c r="Y6" s="609" t="s">
        <v>29</v>
      </c>
      <c r="Z6" s="609" t="s">
        <v>29</v>
      </c>
      <c r="AA6" s="610" t="e">
        <f>'PN-Plan ParticipC'!#REF!</f>
        <v>#REF!</v>
      </c>
      <c r="AB6" s="597" t="e">
        <f t="shared" ref="AB6:AB8" si="0">AVERAGE(S6,W6)</f>
        <v>#DIV/0!</v>
      </c>
      <c r="AC6" s="598" t="s">
        <v>758</v>
      </c>
      <c r="AD6" s="599" t="s">
        <v>759</v>
      </c>
      <c r="AE6" s="839"/>
      <c r="AH6" s="106">
        <v>6</v>
      </c>
      <c r="AI6" s="106" t="s">
        <v>762</v>
      </c>
    </row>
    <row r="7" spans="1:35" ht="37.5" customHeight="1">
      <c r="A7" s="611"/>
      <c r="B7" s="612" t="s">
        <v>105</v>
      </c>
      <c r="C7" s="612" t="s">
        <v>753</v>
      </c>
      <c r="D7" s="613">
        <v>3</v>
      </c>
      <c r="E7" s="614" t="s">
        <v>763</v>
      </c>
      <c r="F7" s="615" t="s">
        <v>21</v>
      </c>
      <c r="G7" s="615" t="s">
        <v>110</v>
      </c>
      <c r="H7" s="615" t="s">
        <v>755</v>
      </c>
      <c r="I7" s="615" t="s">
        <v>764</v>
      </c>
      <c r="J7" s="616">
        <v>1</v>
      </c>
      <c r="K7" s="617" t="s">
        <v>57</v>
      </c>
      <c r="L7" s="618" t="s">
        <v>119</v>
      </c>
      <c r="M7" s="619" t="s">
        <v>761</v>
      </c>
      <c r="N7" s="615" t="s">
        <v>757</v>
      </c>
      <c r="O7" s="615" t="s">
        <v>757</v>
      </c>
      <c r="P7" s="620" t="s">
        <v>29</v>
      </c>
      <c r="Q7" s="620" t="s">
        <v>29</v>
      </c>
      <c r="R7" s="620" t="s">
        <v>29</v>
      </c>
      <c r="S7" s="621">
        <f>'PN-PTEP'!F34</f>
        <v>100</v>
      </c>
      <c r="T7" s="622" t="s">
        <v>29</v>
      </c>
      <c r="U7" s="622" t="s">
        <v>29</v>
      </c>
      <c r="V7" s="622" t="s">
        <v>29</v>
      </c>
      <c r="W7" s="621">
        <f>'PN-PTEP'!F35</f>
        <v>94.444444444444443</v>
      </c>
      <c r="X7" s="622" t="s">
        <v>29</v>
      </c>
      <c r="Y7" s="622" t="s">
        <v>29</v>
      </c>
      <c r="Z7" s="622" t="s">
        <v>29</v>
      </c>
      <c r="AA7" s="621" t="str">
        <f>'PN-PTEP'!F36</f>
        <v>N/A</v>
      </c>
      <c r="AB7" s="597">
        <f t="shared" si="0"/>
        <v>97.222222222222229</v>
      </c>
      <c r="AC7" s="598" t="s">
        <v>758</v>
      </c>
      <c r="AD7" s="599" t="s">
        <v>759</v>
      </c>
      <c r="AE7" s="839"/>
      <c r="AH7" s="106">
        <v>2</v>
      </c>
      <c r="AI7" s="106" t="s">
        <v>765</v>
      </c>
    </row>
    <row r="8" spans="1:35" ht="30" customHeight="1">
      <c r="A8" s="623" t="s">
        <v>3</v>
      </c>
      <c r="B8" s="584" t="s">
        <v>752</v>
      </c>
      <c r="C8" s="585" t="s">
        <v>173</v>
      </c>
      <c r="D8" s="586">
        <v>4</v>
      </c>
      <c r="E8" s="587" t="s">
        <v>766</v>
      </c>
      <c r="F8" s="588" t="s">
        <v>21</v>
      </c>
      <c r="G8" s="588" t="s">
        <v>767</v>
      </c>
      <c r="H8" s="588" t="s">
        <v>755</v>
      </c>
      <c r="I8" s="588" t="s">
        <v>768</v>
      </c>
      <c r="J8" s="624">
        <v>1</v>
      </c>
      <c r="K8" s="590" t="s">
        <v>57</v>
      </c>
      <c r="L8" s="591" t="s">
        <v>696</v>
      </c>
      <c r="M8" s="592" t="s">
        <v>769</v>
      </c>
      <c r="N8" s="593" t="s">
        <v>253</v>
      </c>
      <c r="O8" s="593" t="s">
        <v>51</v>
      </c>
      <c r="P8" s="595" t="e">
        <f t="shared" ref="P8:AA8" si="1">#REF!</f>
        <v>#REF!</v>
      </c>
      <c r="Q8" s="595" t="e">
        <f t="shared" si="1"/>
        <v>#REF!</v>
      </c>
      <c r="R8" s="595" t="e">
        <f t="shared" si="1"/>
        <v>#REF!</v>
      </c>
      <c r="S8" s="625" t="e">
        <f t="shared" si="1"/>
        <v>#REF!</v>
      </c>
      <c r="T8" s="625" t="e">
        <f t="shared" si="1"/>
        <v>#REF!</v>
      </c>
      <c r="U8" s="625" t="e">
        <f t="shared" si="1"/>
        <v>#REF!</v>
      </c>
      <c r="V8" s="625" t="e">
        <f t="shared" si="1"/>
        <v>#REF!</v>
      </c>
      <c r="W8" s="625" t="e">
        <f t="shared" si="1"/>
        <v>#REF!</v>
      </c>
      <c r="X8" s="625" t="e">
        <f t="shared" si="1"/>
        <v>#REF!</v>
      </c>
      <c r="Y8" s="625" t="e">
        <f t="shared" si="1"/>
        <v>#REF!</v>
      </c>
      <c r="Z8" s="625" t="e">
        <f t="shared" si="1"/>
        <v>#REF!</v>
      </c>
      <c r="AA8" s="625" t="e">
        <f t="shared" si="1"/>
        <v>#REF!</v>
      </c>
      <c r="AB8" s="597" t="e">
        <f t="shared" si="0"/>
        <v>#REF!</v>
      </c>
      <c r="AC8" s="598" t="s">
        <v>758</v>
      </c>
      <c r="AD8" s="626" t="s">
        <v>770</v>
      </c>
      <c r="AE8" s="839"/>
      <c r="AH8" s="106">
        <v>2</v>
      </c>
      <c r="AI8" s="106" t="s">
        <v>771</v>
      </c>
    </row>
    <row r="9" spans="1:35" ht="30" customHeight="1">
      <c r="A9" s="627"/>
      <c r="B9" s="628" t="s">
        <v>752</v>
      </c>
      <c r="C9" s="601" t="s">
        <v>173</v>
      </c>
      <c r="D9" s="586">
        <v>5</v>
      </c>
      <c r="E9" s="603" t="s">
        <v>220</v>
      </c>
      <c r="F9" s="604" t="s">
        <v>20</v>
      </c>
      <c r="G9" s="604" t="s">
        <v>772</v>
      </c>
      <c r="H9" s="604" t="s">
        <v>37</v>
      </c>
      <c r="I9" s="604" t="s">
        <v>223</v>
      </c>
      <c r="J9" s="605">
        <v>0</v>
      </c>
      <c r="K9" s="629">
        <v>0</v>
      </c>
      <c r="L9" s="630" t="s">
        <v>225</v>
      </c>
      <c r="M9" s="631" t="s">
        <v>773</v>
      </c>
      <c r="N9" s="632" t="s">
        <v>51</v>
      </c>
      <c r="O9" s="604" t="s">
        <v>757</v>
      </c>
      <c r="P9" s="609" t="s">
        <v>29</v>
      </c>
      <c r="Q9" s="609" t="s">
        <v>29</v>
      </c>
      <c r="R9" s="633" t="e">
        <f>#REF!</f>
        <v>#REF!</v>
      </c>
      <c r="S9" s="609" t="s">
        <v>29</v>
      </c>
      <c r="T9" s="609" t="s">
        <v>29</v>
      </c>
      <c r="U9" s="633" t="e">
        <f>#REF!</f>
        <v>#REF!</v>
      </c>
      <c r="V9" s="609" t="s">
        <v>29</v>
      </c>
      <c r="W9" s="609" t="s">
        <v>29</v>
      </c>
      <c r="X9" s="633" t="e">
        <f>#REF!</f>
        <v>#REF!</v>
      </c>
      <c r="Y9" s="609" t="s">
        <v>29</v>
      </c>
      <c r="Z9" s="609" t="s">
        <v>29</v>
      </c>
      <c r="AA9" s="633" t="e">
        <f t="shared" ref="AA9:AA12" si="2">#REF!</f>
        <v>#REF!</v>
      </c>
      <c r="AB9" s="634" t="e">
        <f>R9</f>
        <v>#REF!</v>
      </c>
      <c r="AC9" s="598" t="s">
        <v>758</v>
      </c>
      <c r="AD9" s="599" t="s">
        <v>759</v>
      </c>
      <c r="AE9" s="839"/>
      <c r="AH9" s="106">
        <v>5</v>
      </c>
      <c r="AI9" s="106" t="s">
        <v>774</v>
      </c>
    </row>
    <row r="10" spans="1:35" ht="30" customHeight="1">
      <c r="A10" s="627"/>
      <c r="B10" s="628" t="s">
        <v>752</v>
      </c>
      <c r="C10" s="601" t="s">
        <v>173</v>
      </c>
      <c r="D10" s="602">
        <v>6</v>
      </c>
      <c r="E10" s="603" t="s">
        <v>231</v>
      </c>
      <c r="F10" s="604" t="s">
        <v>21</v>
      </c>
      <c r="G10" s="604" t="s">
        <v>110</v>
      </c>
      <c r="H10" s="604" t="s">
        <v>755</v>
      </c>
      <c r="I10" s="604" t="s">
        <v>234</v>
      </c>
      <c r="J10" s="605">
        <v>1</v>
      </c>
      <c r="K10" s="629" t="s">
        <v>237</v>
      </c>
      <c r="L10" s="630" t="s">
        <v>238</v>
      </c>
      <c r="M10" s="631" t="s">
        <v>239</v>
      </c>
      <c r="N10" s="632" t="s">
        <v>236</v>
      </c>
      <c r="O10" s="632" t="s">
        <v>236</v>
      </c>
      <c r="P10" s="609" t="s">
        <v>29</v>
      </c>
      <c r="Q10" s="609" t="s">
        <v>29</v>
      </c>
      <c r="R10" s="609" t="s">
        <v>29</v>
      </c>
      <c r="S10" s="609" t="s">
        <v>29</v>
      </c>
      <c r="T10" s="609" t="s">
        <v>29</v>
      </c>
      <c r="U10" s="609" t="s">
        <v>29</v>
      </c>
      <c r="V10" s="609" t="s">
        <v>29</v>
      </c>
      <c r="W10" s="609" t="s">
        <v>29</v>
      </c>
      <c r="X10" s="609" t="s">
        <v>29</v>
      </c>
      <c r="Y10" s="609" t="s">
        <v>29</v>
      </c>
      <c r="Z10" s="609" t="s">
        <v>29</v>
      </c>
      <c r="AA10" s="633" t="e">
        <f t="shared" si="2"/>
        <v>#REF!</v>
      </c>
      <c r="AB10" s="635" t="e">
        <f>AA10</f>
        <v>#REF!</v>
      </c>
      <c r="AC10" s="598" t="s">
        <v>758</v>
      </c>
      <c r="AD10" s="599" t="s">
        <v>759</v>
      </c>
      <c r="AE10" s="839"/>
      <c r="AH10" s="106">
        <v>3</v>
      </c>
      <c r="AI10" s="106" t="s">
        <v>775</v>
      </c>
    </row>
    <row r="11" spans="1:35" ht="30" customHeight="1">
      <c r="A11" s="627"/>
      <c r="B11" s="628" t="s">
        <v>752</v>
      </c>
      <c r="C11" s="601" t="s">
        <v>173</v>
      </c>
      <c r="D11" s="613">
        <v>7</v>
      </c>
      <c r="E11" s="603" t="s">
        <v>776</v>
      </c>
      <c r="F11" s="636" t="s">
        <v>22</v>
      </c>
      <c r="G11" s="604" t="s">
        <v>777</v>
      </c>
      <c r="H11" s="604" t="s">
        <v>37</v>
      </c>
      <c r="I11" s="604" t="s">
        <v>778</v>
      </c>
      <c r="J11" s="605">
        <v>0</v>
      </c>
      <c r="K11" s="629" t="s">
        <v>779</v>
      </c>
      <c r="L11" s="630" t="s">
        <v>780</v>
      </c>
      <c r="M11" s="631" t="s">
        <v>781</v>
      </c>
      <c r="N11" s="632" t="s">
        <v>51</v>
      </c>
      <c r="O11" s="632" t="s">
        <v>51</v>
      </c>
      <c r="P11" s="609" t="s">
        <v>29</v>
      </c>
      <c r="Q11" s="609" t="s">
        <v>29</v>
      </c>
      <c r="R11" s="610" t="e">
        <f t="shared" ref="R11:R12" si="3">#REF!</f>
        <v>#REF!</v>
      </c>
      <c r="S11" s="609" t="s">
        <v>29</v>
      </c>
      <c r="T11" s="609" t="s">
        <v>29</v>
      </c>
      <c r="U11" s="610" t="e">
        <f t="shared" ref="U11:U12" si="4">#REF!</f>
        <v>#REF!</v>
      </c>
      <c r="V11" s="609" t="s">
        <v>29</v>
      </c>
      <c r="W11" s="609" t="s">
        <v>29</v>
      </c>
      <c r="X11" s="610" t="e">
        <f t="shared" ref="X11:X12" si="5">#REF!</f>
        <v>#REF!</v>
      </c>
      <c r="Y11" s="609" t="s">
        <v>29</v>
      </c>
      <c r="Z11" s="609" t="s">
        <v>29</v>
      </c>
      <c r="AA11" s="610" t="e">
        <f t="shared" si="2"/>
        <v>#REF!</v>
      </c>
      <c r="AB11" s="637" t="e">
        <f>R11</f>
        <v>#REF!</v>
      </c>
      <c r="AC11" s="598" t="s">
        <v>758</v>
      </c>
      <c r="AD11" s="599" t="s">
        <v>759</v>
      </c>
      <c r="AE11" s="839"/>
      <c r="AH11" s="106">
        <v>4</v>
      </c>
      <c r="AI11" s="106" t="s">
        <v>782</v>
      </c>
    </row>
    <row r="12" spans="1:35" ht="30" customHeight="1">
      <c r="A12" s="627"/>
      <c r="B12" s="601" t="s">
        <v>105</v>
      </c>
      <c r="C12" s="601" t="s">
        <v>173</v>
      </c>
      <c r="D12" s="586">
        <v>8</v>
      </c>
      <c r="E12" s="603" t="s">
        <v>288</v>
      </c>
      <c r="F12" s="604" t="s">
        <v>21</v>
      </c>
      <c r="G12" s="604" t="s">
        <v>110</v>
      </c>
      <c r="H12" s="604" t="s">
        <v>755</v>
      </c>
      <c r="I12" s="604" t="s">
        <v>783</v>
      </c>
      <c r="J12" s="605">
        <v>1</v>
      </c>
      <c r="K12" s="629" t="s">
        <v>237</v>
      </c>
      <c r="L12" s="630" t="s">
        <v>238</v>
      </c>
      <c r="M12" s="631" t="s">
        <v>239</v>
      </c>
      <c r="N12" s="632" t="s">
        <v>51</v>
      </c>
      <c r="O12" s="632" t="s">
        <v>51</v>
      </c>
      <c r="P12" s="609" t="s">
        <v>29</v>
      </c>
      <c r="Q12" s="609" t="s">
        <v>29</v>
      </c>
      <c r="R12" s="610" t="e">
        <f t="shared" si="3"/>
        <v>#REF!</v>
      </c>
      <c r="S12" s="609" t="s">
        <v>29</v>
      </c>
      <c r="T12" s="609" t="s">
        <v>29</v>
      </c>
      <c r="U12" s="610" t="e">
        <f t="shared" si="4"/>
        <v>#REF!</v>
      </c>
      <c r="V12" s="609" t="s">
        <v>29</v>
      </c>
      <c r="W12" s="609" t="s">
        <v>29</v>
      </c>
      <c r="X12" s="610" t="e">
        <f t="shared" si="5"/>
        <v>#REF!</v>
      </c>
      <c r="Y12" s="609" t="s">
        <v>29</v>
      </c>
      <c r="Z12" s="609" t="s">
        <v>29</v>
      </c>
      <c r="AA12" s="610" t="e">
        <f t="shared" si="2"/>
        <v>#REF!</v>
      </c>
      <c r="AB12" s="634"/>
      <c r="AC12" s="598" t="s">
        <v>758</v>
      </c>
      <c r="AD12" s="626" t="s">
        <v>784</v>
      </c>
      <c r="AE12" s="839"/>
      <c r="AH12" s="160">
        <f>SUM(AH6:AH11)</f>
        <v>22</v>
      </c>
    </row>
    <row r="13" spans="1:35" ht="45.75" customHeight="1">
      <c r="A13" s="627"/>
      <c r="B13" s="601" t="s">
        <v>105</v>
      </c>
      <c r="C13" s="601" t="s">
        <v>173</v>
      </c>
      <c r="D13" s="586">
        <v>9</v>
      </c>
      <c r="E13" s="603" t="s">
        <v>785</v>
      </c>
      <c r="F13" s="636" t="s">
        <v>22</v>
      </c>
      <c r="G13" s="604" t="s">
        <v>777</v>
      </c>
      <c r="H13" s="604" t="s">
        <v>37</v>
      </c>
      <c r="I13" s="604" t="s">
        <v>786</v>
      </c>
      <c r="J13" s="605">
        <v>0</v>
      </c>
      <c r="K13" s="629" t="s">
        <v>306</v>
      </c>
      <c r="L13" s="630" t="s">
        <v>307</v>
      </c>
      <c r="M13" s="631" t="s">
        <v>308</v>
      </c>
      <c r="N13" s="632" t="s">
        <v>253</v>
      </c>
      <c r="O13" s="632" t="s">
        <v>51</v>
      </c>
      <c r="P13" s="610" t="e">
        <f t="shared" ref="P13:AA13" si="6">#REF!</f>
        <v>#REF!</v>
      </c>
      <c r="Q13" s="610" t="e">
        <f t="shared" si="6"/>
        <v>#REF!</v>
      </c>
      <c r="R13" s="610" t="e">
        <f t="shared" si="6"/>
        <v>#REF!</v>
      </c>
      <c r="S13" s="610" t="e">
        <f t="shared" si="6"/>
        <v>#REF!</v>
      </c>
      <c r="T13" s="610" t="e">
        <f t="shared" si="6"/>
        <v>#REF!</v>
      </c>
      <c r="U13" s="610" t="e">
        <f t="shared" si="6"/>
        <v>#REF!</v>
      </c>
      <c r="V13" s="610" t="e">
        <f t="shared" si="6"/>
        <v>#REF!</v>
      </c>
      <c r="W13" s="610" t="e">
        <f t="shared" si="6"/>
        <v>#REF!</v>
      </c>
      <c r="X13" s="610" t="e">
        <f t="shared" si="6"/>
        <v>#REF!</v>
      </c>
      <c r="Y13" s="610" t="e">
        <f t="shared" si="6"/>
        <v>#REF!</v>
      </c>
      <c r="Z13" s="610" t="e">
        <f t="shared" si="6"/>
        <v>#REF!</v>
      </c>
      <c r="AA13" s="610" t="e">
        <f t="shared" si="6"/>
        <v>#REF!</v>
      </c>
      <c r="AB13" s="634" t="e">
        <f>AVERAGE(P13:AA13)</f>
        <v>#REF!</v>
      </c>
      <c r="AC13" s="638" t="s">
        <v>787</v>
      </c>
      <c r="AD13" s="599" t="s">
        <v>759</v>
      </c>
      <c r="AE13" s="839"/>
      <c r="AH13" s="160">
        <f>AH12/38</f>
        <v>0.57894736842105265</v>
      </c>
    </row>
    <row r="14" spans="1:35" ht="50.25" customHeight="1">
      <c r="A14" s="623" t="s">
        <v>3</v>
      </c>
      <c r="B14" s="584" t="s">
        <v>752</v>
      </c>
      <c r="C14" s="585" t="s">
        <v>200</v>
      </c>
      <c r="D14" s="602">
        <v>10</v>
      </c>
      <c r="E14" s="587" t="s">
        <v>335</v>
      </c>
      <c r="F14" s="588" t="s">
        <v>21</v>
      </c>
      <c r="G14" s="588" t="s">
        <v>110</v>
      </c>
      <c r="H14" s="588" t="s">
        <v>755</v>
      </c>
      <c r="I14" s="588" t="s">
        <v>788</v>
      </c>
      <c r="J14" s="624">
        <v>0.9</v>
      </c>
      <c r="K14" s="639" t="s">
        <v>343</v>
      </c>
      <c r="L14" s="640" t="s">
        <v>119</v>
      </c>
      <c r="M14" s="641" t="s">
        <v>344</v>
      </c>
      <c r="N14" s="593" t="s">
        <v>51</v>
      </c>
      <c r="O14" s="593" t="s">
        <v>51</v>
      </c>
      <c r="P14" s="594" t="s">
        <v>29</v>
      </c>
      <c r="Q14" s="594" t="s">
        <v>29</v>
      </c>
      <c r="R14" s="595">
        <f>'COM Solic BRIEF'!E34</f>
        <v>0.99487179487179489</v>
      </c>
      <c r="S14" s="594" t="s">
        <v>29</v>
      </c>
      <c r="T14" s="594" t="s">
        <v>29</v>
      </c>
      <c r="U14" s="595">
        <f>'COM Solic BRIEF'!E35</f>
        <v>1</v>
      </c>
      <c r="V14" s="594" t="s">
        <v>29</v>
      </c>
      <c r="W14" s="594" t="s">
        <v>29</v>
      </c>
      <c r="X14" s="595" t="e">
        <f>'COM Solic BRIEF'!E36</f>
        <v>#DIV/0!</v>
      </c>
      <c r="Y14" s="594" t="s">
        <v>29</v>
      </c>
      <c r="Z14" s="594" t="s">
        <v>29</v>
      </c>
      <c r="AA14" s="595" t="e">
        <f>'COM Solic BRIEF'!E37</f>
        <v>#DIV/0!</v>
      </c>
      <c r="AB14" s="642" t="e">
        <f>AVERAGE(R14,U14,X14,AA14)</f>
        <v>#DIV/0!</v>
      </c>
      <c r="AC14" s="643" t="s">
        <v>758</v>
      </c>
      <c r="AD14" s="599" t="s">
        <v>759</v>
      </c>
      <c r="AE14" s="839"/>
    </row>
    <row r="15" spans="1:35" ht="54.75" customHeight="1">
      <c r="A15" s="644"/>
      <c r="B15" s="645" t="s">
        <v>752</v>
      </c>
      <c r="C15" s="612" t="s">
        <v>200</v>
      </c>
      <c r="D15" s="613">
        <v>11</v>
      </c>
      <c r="E15" s="614" t="s">
        <v>352</v>
      </c>
      <c r="F15" s="646" t="s">
        <v>207</v>
      </c>
      <c r="G15" s="615" t="s">
        <v>110</v>
      </c>
      <c r="H15" s="615" t="s">
        <v>755</v>
      </c>
      <c r="I15" s="615" t="s">
        <v>355</v>
      </c>
      <c r="J15" s="616">
        <v>0</v>
      </c>
      <c r="K15" s="647" t="s">
        <v>357</v>
      </c>
      <c r="L15" s="648" t="s">
        <v>358</v>
      </c>
      <c r="M15" s="649" t="s">
        <v>359</v>
      </c>
      <c r="N15" s="650" t="s">
        <v>51</v>
      </c>
      <c r="O15" s="650" t="s">
        <v>51</v>
      </c>
      <c r="P15" s="622" t="s">
        <v>29</v>
      </c>
      <c r="Q15" s="622" t="s">
        <v>29</v>
      </c>
      <c r="R15" s="651">
        <f>'COM Quejas pub inf'!E34</f>
        <v>0</v>
      </c>
      <c r="S15" s="622" t="s">
        <v>29</v>
      </c>
      <c r="T15" s="622" t="s">
        <v>29</v>
      </c>
      <c r="U15" s="651">
        <f>'COM Quejas pub inf'!E35</f>
        <v>0</v>
      </c>
      <c r="V15" s="622" t="s">
        <v>29</v>
      </c>
      <c r="W15" s="622" t="s">
        <v>29</v>
      </c>
      <c r="X15" s="651" t="e">
        <f>'COM Quejas pub inf'!E36</f>
        <v>#DIV/0!</v>
      </c>
      <c r="Y15" s="622" t="s">
        <v>29</v>
      </c>
      <c r="Z15" s="622" t="s">
        <v>29</v>
      </c>
      <c r="AA15" s="651" t="e">
        <f>'COM Quejas pub inf'!E37</f>
        <v>#DIV/0!</v>
      </c>
      <c r="AB15" s="652">
        <f>R15</f>
        <v>0</v>
      </c>
      <c r="AC15" s="643" t="s">
        <v>758</v>
      </c>
      <c r="AD15" s="599" t="s">
        <v>759</v>
      </c>
      <c r="AE15" s="839"/>
    </row>
    <row r="16" spans="1:35" ht="39.75" customHeight="1">
      <c r="A16" s="623" t="s">
        <v>3</v>
      </c>
      <c r="B16" s="584" t="s">
        <v>752</v>
      </c>
      <c r="C16" s="585" t="s">
        <v>202</v>
      </c>
      <c r="D16" s="586">
        <v>12</v>
      </c>
      <c r="E16" s="587" t="s">
        <v>789</v>
      </c>
      <c r="F16" s="588" t="s">
        <v>147</v>
      </c>
      <c r="G16" s="588" t="s">
        <v>110</v>
      </c>
      <c r="H16" s="588" t="s">
        <v>755</v>
      </c>
      <c r="I16" s="588" t="s">
        <v>790</v>
      </c>
      <c r="J16" s="624">
        <v>0.95</v>
      </c>
      <c r="K16" s="639" t="s">
        <v>791</v>
      </c>
      <c r="L16" s="640" t="s">
        <v>792</v>
      </c>
      <c r="M16" s="641" t="s">
        <v>793</v>
      </c>
      <c r="N16" s="593" t="s">
        <v>253</v>
      </c>
      <c r="O16" s="593" t="s">
        <v>51</v>
      </c>
      <c r="P16" s="595" t="e">
        <f t="shared" ref="P16:AA16" si="7">#REF!</f>
        <v>#REF!</v>
      </c>
      <c r="Q16" s="595" t="e">
        <f t="shared" si="7"/>
        <v>#REF!</v>
      </c>
      <c r="R16" s="595" t="e">
        <f t="shared" si="7"/>
        <v>#REF!</v>
      </c>
      <c r="S16" s="595" t="e">
        <f t="shared" si="7"/>
        <v>#REF!</v>
      </c>
      <c r="T16" s="595" t="e">
        <f t="shared" si="7"/>
        <v>#REF!</v>
      </c>
      <c r="U16" s="595" t="e">
        <f t="shared" si="7"/>
        <v>#REF!</v>
      </c>
      <c r="V16" s="595" t="e">
        <f t="shared" si="7"/>
        <v>#REF!</v>
      </c>
      <c r="W16" s="595" t="e">
        <f t="shared" si="7"/>
        <v>#REF!</v>
      </c>
      <c r="X16" s="595" t="e">
        <f t="shared" si="7"/>
        <v>#REF!</v>
      </c>
      <c r="Y16" s="595" t="e">
        <f t="shared" si="7"/>
        <v>#REF!</v>
      </c>
      <c r="Z16" s="595" t="e">
        <f t="shared" si="7"/>
        <v>#REF!</v>
      </c>
      <c r="AA16" s="653" t="e">
        <f t="shared" si="7"/>
        <v>#REF!</v>
      </c>
      <c r="AB16" s="642" t="e">
        <f>AVERAGE(P16:R16)</f>
        <v>#REF!</v>
      </c>
      <c r="AC16" s="654" t="s">
        <v>787</v>
      </c>
      <c r="AD16" s="599" t="s">
        <v>759</v>
      </c>
      <c r="AE16" s="839"/>
    </row>
    <row r="17" spans="1:31" ht="33" customHeight="1">
      <c r="A17" s="644"/>
      <c r="B17" s="612" t="s">
        <v>105</v>
      </c>
      <c r="C17" s="612" t="s">
        <v>202</v>
      </c>
      <c r="D17" s="586">
        <v>13</v>
      </c>
      <c r="E17" s="614" t="s">
        <v>794</v>
      </c>
      <c r="F17" s="615" t="s">
        <v>147</v>
      </c>
      <c r="G17" s="615" t="s">
        <v>795</v>
      </c>
      <c r="H17" s="615" t="s">
        <v>755</v>
      </c>
      <c r="I17" s="615" t="s">
        <v>796</v>
      </c>
      <c r="J17" s="616">
        <v>0.8</v>
      </c>
      <c r="K17" s="647" t="s">
        <v>237</v>
      </c>
      <c r="L17" s="648" t="s">
        <v>797</v>
      </c>
      <c r="M17" s="649" t="s">
        <v>798</v>
      </c>
      <c r="N17" s="655" t="s">
        <v>118</v>
      </c>
      <c r="O17" s="655" t="s">
        <v>118</v>
      </c>
      <c r="P17" s="620" t="s">
        <v>29</v>
      </c>
      <c r="Q17" s="620" t="s">
        <v>29</v>
      </c>
      <c r="R17" s="620" t="s">
        <v>29</v>
      </c>
      <c r="S17" s="620" t="s">
        <v>29</v>
      </c>
      <c r="T17" s="620" t="s">
        <v>29</v>
      </c>
      <c r="U17" s="656" t="e">
        <f>#REF!</f>
        <v>#REF!</v>
      </c>
      <c r="V17" s="620" t="s">
        <v>29</v>
      </c>
      <c r="W17" s="620" t="s">
        <v>29</v>
      </c>
      <c r="X17" s="620" t="s">
        <v>29</v>
      </c>
      <c r="Y17" s="620" t="s">
        <v>29</v>
      </c>
      <c r="Z17" s="620" t="s">
        <v>29</v>
      </c>
      <c r="AA17" s="657" t="e">
        <f>#REF!</f>
        <v>#REF!</v>
      </c>
      <c r="AB17" s="658" t="e">
        <f>U17</f>
        <v>#REF!</v>
      </c>
      <c r="AC17" s="643" t="s">
        <v>758</v>
      </c>
      <c r="AD17" s="599" t="s">
        <v>759</v>
      </c>
      <c r="AE17" s="839"/>
    </row>
    <row r="18" spans="1:31" ht="28.5" customHeight="1">
      <c r="A18" s="623" t="s">
        <v>3</v>
      </c>
      <c r="B18" s="584" t="s">
        <v>752</v>
      </c>
      <c r="C18" s="585" t="s">
        <v>203</v>
      </c>
      <c r="D18" s="602">
        <v>14</v>
      </c>
      <c r="E18" s="587" t="s">
        <v>799</v>
      </c>
      <c r="F18" s="588" t="s">
        <v>21</v>
      </c>
      <c r="G18" s="588" t="s">
        <v>108</v>
      </c>
      <c r="H18" s="588" t="s">
        <v>35</v>
      </c>
      <c r="I18" s="588" t="s">
        <v>800</v>
      </c>
      <c r="J18" s="659">
        <v>2</v>
      </c>
      <c r="K18" s="639" t="s">
        <v>414</v>
      </c>
      <c r="L18" s="660">
        <v>0</v>
      </c>
      <c r="M18" s="641" t="s">
        <v>416</v>
      </c>
      <c r="N18" s="593" t="s">
        <v>801</v>
      </c>
      <c r="O18" s="588" t="s">
        <v>801</v>
      </c>
      <c r="P18" s="594" t="s">
        <v>29</v>
      </c>
      <c r="Q18" s="594" t="s">
        <v>29</v>
      </c>
      <c r="R18" s="594" t="s">
        <v>29</v>
      </c>
      <c r="S18" s="594" t="s">
        <v>29</v>
      </c>
      <c r="T18" s="594" t="s">
        <v>29</v>
      </c>
      <c r="U18" s="594" t="s">
        <v>29</v>
      </c>
      <c r="V18" s="594" t="s">
        <v>29</v>
      </c>
      <c r="W18" s="594" t="s">
        <v>29</v>
      </c>
      <c r="X18" s="594" t="s">
        <v>29</v>
      </c>
      <c r="Y18" s="594" t="s">
        <v>29</v>
      </c>
      <c r="Z18" s="594" t="s">
        <v>29</v>
      </c>
      <c r="AA18" s="656" t="e">
        <f>'GM-PM CONTRA'!F34</f>
        <v>#DIV/0!</v>
      </c>
      <c r="AB18" s="642" t="e">
        <f t="shared" ref="AB18:AB19" si="8">+AA18</f>
        <v>#DIV/0!</v>
      </c>
      <c r="AC18" s="661" t="s">
        <v>802</v>
      </c>
      <c r="AD18" s="599" t="s">
        <v>759</v>
      </c>
      <c r="AE18" s="839"/>
    </row>
    <row r="19" spans="1:31" ht="28.5" customHeight="1">
      <c r="A19" s="662"/>
      <c r="B19" s="663" t="s">
        <v>105</v>
      </c>
      <c r="C19" s="663" t="s">
        <v>203</v>
      </c>
      <c r="D19" s="613">
        <v>15</v>
      </c>
      <c r="E19" s="664" t="s">
        <v>803</v>
      </c>
      <c r="F19" s="665" t="s">
        <v>21</v>
      </c>
      <c r="G19" s="665" t="s">
        <v>108</v>
      </c>
      <c r="H19" s="665" t="s">
        <v>35</v>
      </c>
      <c r="I19" s="665" t="s">
        <v>409</v>
      </c>
      <c r="J19" s="666">
        <v>2</v>
      </c>
      <c r="K19" s="667" t="s">
        <v>414</v>
      </c>
      <c r="L19" s="668">
        <v>0</v>
      </c>
      <c r="M19" s="669" t="s">
        <v>416</v>
      </c>
      <c r="N19" s="650" t="s">
        <v>118</v>
      </c>
      <c r="O19" s="650" t="s">
        <v>118</v>
      </c>
      <c r="P19" s="622" t="s">
        <v>29</v>
      </c>
      <c r="Q19" s="622" t="s">
        <v>29</v>
      </c>
      <c r="R19" s="622" t="s">
        <v>29</v>
      </c>
      <c r="S19" s="622" t="s">
        <v>29</v>
      </c>
      <c r="T19" s="622" t="s">
        <v>29</v>
      </c>
      <c r="U19" s="670">
        <f>'GM-Var SCI'!F34</f>
        <v>0</v>
      </c>
      <c r="V19" s="622" t="s">
        <v>29</v>
      </c>
      <c r="W19" s="622" t="s">
        <v>29</v>
      </c>
      <c r="X19" s="622" t="s">
        <v>29</v>
      </c>
      <c r="Y19" s="622" t="s">
        <v>29</v>
      </c>
      <c r="Z19" s="622" t="s">
        <v>29</v>
      </c>
      <c r="AA19" s="671" t="e">
        <f>'GM-Var SCI'!F35</f>
        <v>#DIV/0!</v>
      </c>
      <c r="AB19" s="672" t="e">
        <f t="shared" si="8"/>
        <v>#DIV/0!</v>
      </c>
      <c r="AC19" s="643" t="s">
        <v>758</v>
      </c>
      <c r="AD19" s="599" t="s">
        <v>759</v>
      </c>
      <c r="AE19" s="839"/>
    </row>
    <row r="20" spans="1:31" ht="28.5" customHeight="1">
      <c r="A20" s="673" t="s">
        <v>3</v>
      </c>
      <c r="B20" s="674" t="s">
        <v>752</v>
      </c>
      <c r="C20" s="675" t="s">
        <v>204</v>
      </c>
      <c r="D20" s="586">
        <v>16</v>
      </c>
      <c r="E20" s="676" t="s">
        <v>804</v>
      </c>
      <c r="F20" s="677" t="s">
        <v>21</v>
      </c>
      <c r="G20" s="677" t="s">
        <v>110</v>
      </c>
      <c r="H20" s="677" t="s">
        <v>755</v>
      </c>
      <c r="I20" s="677" t="s">
        <v>427</v>
      </c>
      <c r="J20" s="678">
        <v>1</v>
      </c>
      <c r="K20" s="679" t="s">
        <v>429</v>
      </c>
      <c r="L20" s="680" t="s">
        <v>610</v>
      </c>
      <c r="M20" s="681" t="s">
        <v>120</v>
      </c>
      <c r="N20" s="682" t="s">
        <v>118</v>
      </c>
      <c r="O20" s="682" t="s">
        <v>118</v>
      </c>
      <c r="P20" s="683" t="s">
        <v>29</v>
      </c>
      <c r="Q20" s="683" t="s">
        <v>29</v>
      </c>
      <c r="R20" s="683" t="s">
        <v>29</v>
      </c>
      <c r="S20" s="683" t="s">
        <v>29</v>
      </c>
      <c r="T20" s="683" t="s">
        <v>29</v>
      </c>
      <c r="U20" s="684">
        <f>'EI plan auditoría'!F34</f>
        <v>1</v>
      </c>
      <c r="V20" s="683" t="s">
        <v>29</v>
      </c>
      <c r="W20" s="683" t="s">
        <v>29</v>
      </c>
      <c r="X20" s="683" t="s">
        <v>29</v>
      </c>
      <c r="Y20" s="683" t="s">
        <v>29</v>
      </c>
      <c r="Z20" s="683" t="s">
        <v>29</v>
      </c>
      <c r="AA20" s="684">
        <f>'EI plan auditoría'!F35</f>
        <v>0</v>
      </c>
      <c r="AB20" s="685">
        <f>U20</f>
        <v>1</v>
      </c>
      <c r="AC20" s="643" t="s">
        <v>758</v>
      </c>
      <c r="AD20" s="599" t="s">
        <v>759</v>
      </c>
      <c r="AE20" s="839"/>
    </row>
    <row r="21" spans="1:31" ht="28.5" customHeight="1">
      <c r="A21" s="686" t="s">
        <v>213</v>
      </c>
      <c r="B21" s="687" t="s">
        <v>752</v>
      </c>
      <c r="C21" s="688" t="s">
        <v>805</v>
      </c>
      <c r="D21" s="586">
        <v>17</v>
      </c>
      <c r="E21" s="587" t="s">
        <v>441</v>
      </c>
      <c r="F21" s="593" t="s">
        <v>146</v>
      </c>
      <c r="G21" s="689" t="s">
        <v>767</v>
      </c>
      <c r="H21" s="593" t="s">
        <v>755</v>
      </c>
      <c r="I21" s="588" t="s">
        <v>445</v>
      </c>
      <c r="J21" s="689">
        <v>1</v>
      </c>
      <c r="K21" s="690" t="s">
        <v>448</v>
      </c>
      <c r="L21" s="691" t="s">
        <v>449</v>
      </c>
      <c r="M21" s="692" t="s">
        <v>450</v>
      </c>
      <c r="N21" s="593" t="s">
        <v>118</v>
      </c>
      <c r="O21" s="593" t="s">
        <v>118</v>
      </c>
      <c r="P21" s="693" t="s">
        <v>29</v>
      </c>
      <c r="Q21" s="693" t="s">
        <v>29</v>
      </c>
      <c r="R21" s="693" t="s">
        <v>29</v>
      </c>
      <c r="S21" s="594" t="s">
        <v>29</v>
      </c>
      <c r="T21" s="693" t="s">
        <v>29</v>
      </c>
      <c r="U21" s="595">
        <f>'TCservid capacitados'!F34</f>
        <v>0.55629139072847678</v>
      </c>
      <c r="V21" s="693" t="s">
        <v>29</v>
      </c>
      <c r="W21" s="594" t="s">
        <v>29</v>
      </c>
      <c r="X21" s="693" t="e">
        <f>'TCservid capacitados'!F35</f>
        <v>#DIV/0!</v>
      </c>
      <c r="Y21" s="693" t="s">
        <v>29</v>
      </c>
      <c r="Z21" s="693" t="s">
        <v>29</v>
      </c>
      <c r="AA21" s="684" t="e">
        <f>'TCservid capacitados'!F35</f>
        <v>#DIV/0!</v>
      </c>
      <c r="AB21" s="685">
        <f>'TCservid capacitados'!F36</f>
        <v>0.55629139072847678</v>
      </c>
      <c r="AC21" s="654" t="s">
        <v>787</v>
      </c>
      <c r="AD21" s="599" t="s">
        <v>806</v>
      </c>
      <c r="AE21" s="839"/>
    </row>
    <row r="22" spans="1:31" ht="28.5" customHeight="1">
      <c r="A22" s="601" t="s">
        <v>216</v>
      </c>
      <c r="B22" s="628" t="s">
        <v>752</v>
      </c>
      <c r="C22" s="694" t="s">
        <v>805</v>
      </c>
      <c r="D22" s="602">
        <v>18</v>
      </c>
      <c r="E22" s="603" t="s">
        <v>807</v>
      </c>
      <c r="F22" s="632" t="s">
        <v>146</v>
      </c>
      <c r="G22" s="695" t="s">
        <v>767</v>
      </c>
      <c r="H22" s="632" t="s">
        <v>755</v>
      </c>
      <c r="I22" s="604" t="s">
        <v>464</v>
      </c>
      <c r="J22" s="695">
        <v>1</v>
      </c>
      <c r="K22" s="696" t="s">
        <v>466</v>
      </c>
      <c r="L22" s="697" t="s">
        <v>467</v>
      </c>
      <c r="M22" s="698" t="s">
        <v>468</v>
      </c>
      <c r="N22" s="632" t="s">
        <v>51</v>
      </c>
      <c r="O22" s="632" t="s">
        <v>51</v>
      </c>
      <c r="P22" s="699" t="s">
        <v>29</v>
      </c>
      <c r="Q22" s="699" t="s">
        <v>29</v>
      </c>
      <c r="R22" s="595">
        <f>'TC Event autorizados'!F34</f>
        <v>1</v>
      </c>
      <c r="S22" s="699" t="s">
        <v>29</v>
      </c>
      <c r="T22" s="699" t="s">
        <v>29</v>
      </c>
      <c r="U22" s="595">
        <f>'TC Event autorizados'!F35</f>
        <v>1</v>
      </c>
      <c r="V22" s="699" t="s">
        <v>29</v>
      </c>
      <c r="W22" s="699" t="s">
        <v>29</v>
      </c>
      <c r="X22" s="595">
        <f>'TC Event autorizados'!F36</f>
        <v>1</v>
      </c>
      <c r="Y22" s="699" t="s">
        <v>29</v>
      </c>
      <c r="Z22" s="699" t="s">
        <v>29</v>
      </c>
      <c r="AA22" s="595" t="e">
        <f>'TC Event autorizados'!F37</f>
        <v>#DIV/0!</v>
      </c>
      <c r="AB22" s="700">
        <f>'TC Event autorizados'!F38</f>
        <v>1</v>
      </c>
      <c r="AC22" s="654" t="s">
        <v>787</v>
      </c>
      <c r="AD22" s="599" t="s">
        <v>806</v>
      </c>
      <c r="AE22" s="839"/>
    </row>
    <row r="23" spans="1:31" ht="28.5" customHeight="1">
      <c r="A23" s="601" t="s">
        <v>214</v>
      </c>
      <c r="B23" s="628" t="s">
        <v>752</v>
      </c>
      <c r="C23" s="694" t="s">
        <v>805</v>
      </c>
      <c r="D23" s="613">
        <v>19</v>
      </c>
      <c r="E23" s="603" t="s">
        <v>808</v>
      </c>
      <c r="F23" s="632" t="s">
        <v>146</v>
      </c>
      <c r="G23" s="695" t="s">
        <v>767</v>
      </c>
      <c r="H23" s="632" t="s">
        <v>755</v>
      </c>
      <c r="I23" s="604" t="s">
        <v>476</v>
      </c>
      <c r="J23" s="701">
        <v>247</v>
      </c>
      <c r="K23" s="696" t="s">
        <v>448</v>
      </c>
      <c r="L23" s="697" t="s">
        <v>478</v>
      </c>
      <c r="M23" s="698" t="s">
        <v>468</v>
      </c>
      <c r="N23" s="632" t="s">
        <v>51</v>
      </c>
      <c r="O23" s="632" t="s">
        <v>51</v>
      </c>
      <c r="P23" s="699" t="s">
        <v>29</v>
      </c>
      <c r="Q23" s="699" t="s">
        <v>29</v>
      </c>
      <c r="R23" s="595" t="str">
        <f>TCEstímulos!F34</f>
        <v>NA</v>
      </c>
      <c r="S23" s="699" t="s">
        <v>29</v>
      </c>
      <c r="T23" s="699" t="s">
        <v>29</v>
      </c>
      <c r="U23" s="610">
        <f>TCEstímulos!F35</f>
        <v>1</v>
      </c>
      <c r="V23" s="699" t="s">
        <v>29</v>
      </c>
      <c r="W23" s="699" t="s">
        <v>29</v>
      </c>
      <c r="X23" s="610">
        <f>TCEstímulos!F36</f>
        <v>1</v>
      </c>
      <c r="Y23" s="699" t="s">
        <v>29</v>
      </c>
      <c r="Z23" s="699" t="s">
        <v>29</v>
      </c>
      <c r="AA23" s="610" t="e">
        <f>TCEstímulos!F37</f>
        <v>#DIV/0!</v>
      </c>
      <c r="AB23" s="700">
        <f>TCEstímulos!F38</f>
        <v>1</v>
      </c>
      <c r="AC23" s="702" t="s">
        <v>758</v>
      </c>
      <c r="AD23" s="599" t="s">
        <v>806</v>
      </c>
      <c r="AE23" s="839"/>
    </row>
    <row r="24" spans="1:31" ht="28.5" customHeight="1">
      <c r="A24" s="601" t="s">
        <v>213</v>
      </c>
      <c r="B24" s="628" t="s">
        <v>752</v>
      </c>
      <c r="C24" s="694" t="s">
        <v>805</v>
      </c>
      <c r="D24" s="586">
        <v>20</v>
      </c>
      <c r="E24" s="603" t="s">
        <v>809</v>
      </c>
      <c r="F24" s="632" t="s">
        <v>810</v>
      </c>
      <c r="G24" s="695" t="s">
        <v>108</v>
      </c>
      <c r="H24" s="632" t="s">
        <v>35</v>
      </c>
      <c r="I24" s="604" t="s">
        <v>484</v>
      </c>
      <c r="J24" s="695">
        <v>0.15</v>
      </c>
      <c r="K24" s="696" t="s">
        <v>486</v>
      </c>
      <c r="L24" s="697" t="s">
        <v>487</v>
      </c>
      <c r="M24" s="698" t="s">
        <v>488</v>
      </c>
      <c r="N24" s="632" t="s">
        <v>51</v>
      </c>
      <c r="O24" s="632" t="s">
        <v>51</v>
      </c>
      <c r="P24" s="699" t="s">
        <v>29</v>
      </c>
      <c r="Q24" s="699" t="s">
        <v>29</v>
      </c>
      <c r="R24" s="610" t="e">
        <f>'TC Participantes act'!F34</f>
        <v>#DIV/0!</v>
      </c>
      <c r="S24" s="699" t="s">
        <v>29</v>
      </c>
      <c r="T24" s="699" t="s">
        <v>29</v>
      </c>
      <c r="U24" s="610" t="e">
        <f>'TC Participantes act'!F35</f>
        <v>#DIV/0!</v>
      </c>
      <c r="V24" s="699" t="s">
        <v>29</v>
      </c>
      <c r="W24" s="699" t="s">
        <v>29</v>
      </c>
      <c r="X24" s="610" t="e">
        <f>'TC Participantes act'!F36</f>
        <v>#DIV/0!</v>
      </c>
      <c r="Y24" s="699" t="s">
        <v>29</v>
      </c>
      <c r="Z24" s="699" t="s">
        <v>29</v>
      </c>
      <c r="AA24" s="610" t="e">
        <f>'TC Participantes act'!F37</f>
        <v>#DIV/0!</v>
      </c>
      <c r="AB24" s="700" t="e">
        <f>'TC Participantes act'!F38</f>
        <v>#DIV/0!</v>
      </c>
      <c r="AC24" s="702" t="s">
        <v>758</v>
      </c>
      <c r="AD24" s="599" t="s">
        <v>806</v>
      </c>
      <c r="AE24" s="839"/>
    </row>
    <row r="25" spans="1:31" ht="28.5" customHeight="1">
      <c r="A25" s="663" t="s">
        <v>214</v>
      </c>
      <c r="B25" s="703" t="s">
        <v>105</v>
      </c>
      <c r="C25" s="704" t="s">
        <v>805</v>
      </c>
      <c r="D25" s="586">
        <v>21</v>
      </c>
      <c r="E25" s="664" t="s">
        <v>811</v>
      </c>
      <c r="F25" s="650" t="s">
        <v>146</v>
      </c>
      <c r="G25" s="705" t="s">
        <v>767</v>
      </c>
      <c r="H25" s="650" t="s">
        <v>755</v>
      </c>
      <c r="I25" s="665" t="s">
        <v>497</v>
      </c>
      <c r="J25" s="706">
        <f>'TC Agentes'!B38</f>
        <v>0</v>
      </c>
      <c r="K25" s="707" t="s">
        <v>812</v>
      </c>
      <c r="L25" s="708" t="s">
        <v>813</v>
      </c>
      <c r="M25" s="709" t="s">
        <v>814</v>
      </c>
      <c r="N25" s="650" t="s">
        <v>51</v>
      </c>
      <c r="O25" s="650" t="s">
        <v>51</v>
      </c>
      <c r="P25" s="622" t="s">
        <v>29</v>
      </c>
      <c r="Q25" s="622" t="s">
        <v>29</v>
      </c>
      <c r="R25" s="595" t="str">
        <f>'TC Agentes'!F34</f>
        <v>NA</v>
      </c>
      <c r="S25" s="710" t="s">
        <v>29</v>
      </c>
      <c r="T25" s="710" t="s">
        <v>29</v>
      </c>
      <c r="U25" s="711">
        <f>'TC Agentes'!F35</f>
        <v>1</v>
      </c>
      <c r="V25" s="710" t="s">
        <v>29</v>
      </c>
      <c r="W25" s="710" t="s">
        <v>29</v>
      </c>
      <c r="X25" s="670">
        <f>'TC Agentes'!F36</f>
        <v>1</v>
      </c>
      <c r="Y25" s="710" t="s">
        <v>29</v>
      </c>
      <c r="Z25" s="710" t="s">
        <v>29</v>
      </c>
      <c r="AA25" s="621" t="e">
        <f>'TC Agentes'!F37</f>
        <v>#DIV/0!</v>
      </c>
      <c r="AB25" s="712">
        <f>'TC Agentes'!F38</f>
        <v>1</v>
      </c>
      <c r="AC25" s="702" t="s">
        <v>758</v>
      </c>
      <c r="AD25" s="599" t="s">
        <v>806</v>
      </c>
      <c r="AE25" s="839"/>
    </row>
    <row r="26" spans="1:31" ht="30.75" customHeight="1">
      <c r="A26" s="713" t="s">
        <v>3</v>
      </c>
      <c r="B26" s="584" t="s">
        <v>752</v>
      </c>
      <c r="C26" s="714" t="s">
        <v>206</v>
      </c>
      <c r="D26" s="602">
        <v>22</v>
      </c>
      <c r="E26" s="715" t="s">
        <v>504</v>
      </c>
      <c r="F26" s="716" t="s">
        <v>21</v>
      </c>
      <c r="G26" s="716" t="s">
        <v>110</v>
      </c>
      <c r="H26" s="716" t="s">
        <v>755</v>
      </c>
      <c r="I26" s="716" t="s">
        <v>508</v>
      </c>
      <c r="J26" s="717">
        <v>1</v>
      </c>
      <c r="K26" s="718" t="s">
        <v>343</v>
      </c>
      <c r="L26" s="719" t="s">
        <v>119</v>
      </c>
      <c r="M26" s="720" t="s">
        <v>344</v>
      </c>
      <c r="N26" s="716" t="s">
        <v>757</v>
      </c>
      <c r="O26" s="716" t="s">
        <v>757</v>
      </c>
      <c r="P26" s="721" t="s">
        <v>29</v>
      </c>
      <c r="Q26" s="721" t="s">
        <v>29</v>
      </c>
      <c r="R26" s="721" t="s">
        <v>29</v>
      </c>
      <c r="S26" s="625">
        <f>'RF Inventario'!F34</f>
        <v>0.99009900990099009</v>
      </c>
      <c r="T26" s="721" t="s">
        <v>29</v>
      </c>
      <c r="U26" s="721" t="s">
        <v>29</v>
      </c>
      <c r="V26" s="721" t="s">
        <v>29</v>
      </c>
      <c r="W26" s="625">
        <f>'RF Inventario'!F35</f>
        <v>0.98453608247422686</v>
      </c>
      <c r="X26" s="721" t="s">
        <v>29</v>
      </c>
      <c r="Y26" s="721" t="s">
        <v>29</v>
      </c>
      <c r="Z26" s="721" t="s">
        <v>29</v>
      </c>
      <c r="AA26" s="625" t="e">
        <f>'RF Inventario'!F36</f>
        <v>#DIV/0!</v>
      </c>
      <c r="AB26" s="722" t="e">
        <f>AVERAGE(S26,W26:AA26)</f>
        <v>#DIV/0!</v>
      </c>
      <c r="AC26" s="723" t="s">
        <v>758</v>
      </c>
      <c r="AD26" s="599" t="s">
        <v>806</v>
      </c>
      <c r="AE26" s="839"/>
    </row>
    <row r="27" spans="1:31" ht="31.5" customHeight="1">
      <c r="A27" s="627"/>
      <c r="B27" s="628" t="s">
        <v>752</v>
      </c>
      <c r="C27" s="601" t="s">
        <v>206</v>
      </c>
      <c r="D27" s="613">
        <v>23</v>
      </c>
      <c r="E27" s="603" t="s">
        <v>520</v>
      </c>
      <c r="F27" s="604" t="s">
        <v>21</v>
      </c>
      <c r="G27" s="604" t="s">
        <v>110</v>
      </c>
      <c r="H27" s="604" t="s">
        <v>755</v>
      </c>
      <c r="I27" s="604" t="s">
        <v>523</v>
      </c>
      <c r="J27" s="605">
        <v>1</v>
      </c>
      <c r="K27" s="629" t="s">
        <v>343</v>
      </c>
      <c r="L27" s="630" t="s">
        <v>119</v>
      </c>
      <c r="M27" s="631" t="s">
        <v>344</v>
      </c>
      <c r="N27" s="632" t="s">
        <v>51</v>
      </c>
      <c r="O27" s="632" t="s">
        <v>51</v>
      </c>
      <c r="P27" s="609" t="s">
        <v>29</v>
      </c>
      <c r="Q27" s="609" t="s">
        <v>29</v>
      </c>
      <c r="R27" s="610">
        <f>'RF MantoInfraes'!F34</f>
        <v>1</v>
      </c>
      <c r="S27" s="609" t="s">
        <v>29</v>
      </c>
      <c r="T27" s="609" t="s">
        <v>29</v>
      </c>
      <c r="U27" s="610">
        <f>'RF MantoInfraes'!F35</f>
        <v>1</v>
      </c>
      <c r="V27" s="609" t="s">
        <v>29</v>
      </c>
      <c r="W27" s="609" t="s">
        <v>29</v>
      </c>
      <c r="X27" s="610" t="e">
        <f>'RF MantoInfraes'!F36</f>
        <v>#DIV/0!</v>
      </c>
      <c r="Y27" s="609" t="s">
        <v>29</v>
      </c>
      <c r="Z27" s="609" t="s">
        <v>29</v>
      </c>
      <c r="AA27" s="724" t="e">
        <f>'RF MantoInfraes'!F37</f>
        <v>#DIV/0!</v>
      </c>
      <c r="AB27" s="634" t="e">
        <f>'RF MantoInfraes'!F38</f>
        <v>#DIV/0!</v>
      </c>
      <c r="AC27" s="723" t="s">
        <v>758</v>
      </c>
      <c r="AD27" s="599" t="s">
        <v>806</v>
      </c>
      <c r="AE27" s="839"/>
    </row>
    <row r="28" spans="1:31" ht="31.5" customHeight="1">
      <c r="A28" s="627"/>
      <c r="B28" s="628" t="s">
        <v>752</v>
      </c>
      <c r="C28" s="601" t="s">
        <v>206</v>
      </c>
      <c r="D28" s="586">
        <v>24</v>
      </c>
      <c r="E28" s="603" t="s">
        <v>530</v>
      </c>
      <c r="F28" s="604" t="s">
        <v>21</v>
      </c>
      <c r="G28" s="604" t="s">
        <v>110</v>
      </c>
      <c r="H28" s="604" t="s">
        <v>755</v>
      </c>
      <c r="I28" s="604" t="s">
        <v>523</v>
      </c>
      <c r="J28" s="605">
        <v>1</v>
      </c>
      <c r="K28" s="629" t="s">
        <v>343</v>
      </c>
      <c r="L28" s="630" t="s">
        <v>119</v>
      </c>
      <c r="M28" s="631" t="s">
        <v>344</v>
      </c>
      <c r="N28" s="632" t="s">
        <v>51</v>
      </c>
      <c r="O28" s="632" t="s">
        <v>51</v>
      </c>
      <c r="P28" s="609" t="s">
        <v>29</v>
      </c>
      <c r="Q28" s="609" t="s">
        <v>29</v>
      </c>
      <c r="R28" s="595">
        <f>' RF plan PIGA'!F34</f>
        <v>1</v>
      </c>
      <c r="S28" s="609" t="s">
        <v>29</v>
      </c>
      <c r="T28" s="609" t="s">
        <v>29</v>
      </c>
      <c r="U28" s="610">
        <f>' RF plan PIGA'!F35</f>
        <v>1</v>
      </c>
      <c r="V28" s="609" t="s">
        <v>29</v>
      </c>
      <c r="W28" s="609" t="s">
        <v>29</v>
      </c>
      <c r="X28" s="610" t="e">
        <f>' RF plan PIGA'!F36</f>
        <v>#DIV/0!</v>
      </c>
      <c r="Y28" s="609" t="s">
        <v>29</v>
      </c>
      <c r="Z28" s="609" t="s">
        <v>29</v>
      </c>
      <c r="AA28" s="724" t="e">
        <f>' RF plan PIGA'!F37</f>
        <v>#DIV/0!</v>
      </c>
      <c r="AB28" s="634" t="e">
        <f>'RF Inventario'!F37</f>
        <v>#DIV/0!</v>
      </c>
      <c r="AC28" s="723" t="s">
        <v>758</v>
      </c>
      <c r="AD28" s="599" t="s">
        <v>806</v>
      </c>
      <c r="AE28" s="839"/>
    </row>
    <row r="29" spans="1:31" ht="31.5" customHeight="1">
      <c r="A29" s="644"/>
      <c r="B29" s="612" t="s">
        <v>105</v>
      </c>
      <c r="C29" s="612" t="s">
        <v>206</v>
      </c>
      <c r="D29" s="586">
        <v>25</v>
      </c>
      <c r="E29" s="614" t="s">
        <v>541</v>
      </c>
      <c r="F29" s="615" t="s">
        <v>20</v>
      </c>
      <c r="G29" s="615" t="s">
        <v>110</v>
      </c>
      <c r="H29" s="615" t="s">
        <v>755</v>
      </c>
      <c r="I29" s="615" t="s">
        <v>815</v>
      </c>
      <c r="J29" s="725">
        <v>1.0999999999999999E-2</v>
      </c>
      <c r="K29" s="647" t="s">
        <v>816</v>
      </c>
      <c r="L29" s="648" t="s">
        <v>817</v>
      </c>
      <c r="M29" s="649" t="s">
        <v>818</v>
      </c>
      <c r="N29" s="655" t="s">
        <v>118</v>
      </c>
      <c r="O29" s="655" t="s">
        <v>118</v>
      </c>
      <c r="P29" s="620" t="s">
        <v>29</v>
      </c>
      <c r="Q29" s="620" t="s">
        <v>29</v>
      </c>
      <c r="R29" s="726" t="s">
        <v>29</v>
      </c>
      <c r="S29" s="620" t="s">
        <v>29</v>
      </c>
      <c r="T29" s="620" t="s">
        <v>29</v>
      </c>
      <c r="U29" s="656">
        <f>'RF residuos aprov'!F34</f>
        <v>1</v>
      </c>
      <c r="V29" s="620" t="s">
        <v>29</v>
      </c>
      <c r="W29" s="620" t="s">
        <v>29</v>
      </c>
      <c r="X29" s="620" t="s">
        <v>29</v>
      </c>
      <c r="Y29" s="620" t="s">
        <v>29</v>
      </c>
      <c r="Z29" s="620" t="s">
        <v>29</v>
      </c>
      <c r="AA29" s="656">
        <f>'RF residuos aprov'!F35</f>
        <v>1</v>
      </c>
      <c r="AB29" s="658">
        <f>AVERAGE(U29,AA29)</f>
        <v>1</v>
      </c>
      <c r="AC29" s="723" t="s">
        <v>758</v>
      </c>
      <c r="AD29" s="599" t="s">
        <v>806</v>
      </c>
      <c r="AE29" s="839"/>
    </row>
    <row r="30" spans="1:31" ht="35.25" customHeight="1">
      <c r="A30" s="623" t="s">
        <v>3</v>
      </c>
      <c r="B30" s="584" t="s">
        <v>752</v>
      </c>
      <c r="C30" s="585" t="s">
        <v>208</v>
      </c>
      <c r="D30" s="602">
        <v>26</v>
      </c>
      <c r="E30" s="727" t="s">
        <v>559</v>
      </c>
      <c r="F30" s="588" t="s">
        <v>21</v>
      </c>
      <c r="G30" s="588" t="s">
        <v>110</v>
      </c>
      <c r="H30" s="688" t="s">
        <v>38</v>
      </c>
      <c r="I30" s="588" t="s">
        <v>819</v>
      </c>
      <c r="J30" s="624">
        <v>1</v>
      </c>
      <c r="K30" s="639" t="s">
        <v>820</v>
      </c>
      <c r="L30" s="640" t="s">
        <v>821</v>
      </c>
      <c r="M30" s="641" t="s">
        <v>468</v>
      </c>
      <c r="N30" s="593" t="s">
        <v>118</v>
      </c>
      <c r="O30" s="593" t="s">
        <v>118</v>
      </c>
      <c r="P30" s="594" t="s">
        <v>29</v>
      </c>
      <c r="Q30" s="594" t="s">
        <v>29</v>
      </c>
      <c r="R30" s="594" t="s">
        <v>29</v>
      </c>
      <c r="S30" s="594" t="s">
        <v>29</v>
      </c>
      <c r="T30" s="594" t="s">
        <v>29</v>
      </c>
      <c r="U30" s="595" t="e">
        <f t="shared" ref="U30:U32" si="9">#REF!</f>
        <v>#REF!</v>
      </c>
      <c r="V30" s="594" t="s">
        <v>29</v>
      </c>
      <c r="W30" s="594" t="s">
        <v>29</v>
      </c>
      <c r="X30" s="594" t="s">
        <v>29</v>
      </c>
      <c r="Y30" s="594" t="s">
        <v>29</v>
      </c>
      <c r="Z30" s="594" t="s">
        <v>29</v>
      </c>
      <c r="AA30" s="595" t="e">
        <f t="shared" ref="AA30:AA34" si="10">#REF!</f>
        <v>#REF!</v>
      </c>
      <c r="AB30" s="658" t="e">
        <f>AA30</f>
        <v>#REF!</v>
      </c>
      <c r="AC30" s="723" t="s">
        <v>758</v>
      </c>
      <c r="AD30" s="599" t="s">
        <v>806</v>
      </c>
      <c r="AE30" s="839"/>
    </row>
    <row r="31" spans="1:31" ht="30" customHeight="1">
      <c r="A31" s="644"/>
      <c r="B31" s="645" t="s">
        <v>752</v>
      </c>
      <c r="C31" s="612" t="s">
        <v>208</v>
      </c>
      <c r="D31" s="613">
        <v>27</v>
      </c>
      <c r="E31" s="614" t="s">
        <v>822</v>
      </c>
      <c r="F31" s="615" t="s">
        <v>21</v>
      </c>
      <c r="G31" s="615" t="s">
        <v>110</v>
      </c>
      <c r="H31" s="615" t="s">
        <v>755</v>
      </c>
      <c r="I31" s="615" t="s">
        <v>823</v>
      </c>
      <c r="J31" s="616">
        <v>1</v>
      </c>
      <c r="K31" s="647" t="s">
        <v>820</v>
      </c>
      <c r="L31" s="648" t="s">
        <v>821</v>
      </c>
      <c r="M31" s="649" t="s">
        <v>468</v>
      </c>
      <c r="N31" s="655" t="s">
        <v>253</v>
      </c>
      <c r="O31" s="655" t="s">
        <v>51</v>
      </c>
      <c r="P31" s="620" t="s">
        <v>29</v>
      </c>
      <c r="Q31" s="594" t="s">
        <v>29</v>
      </c>
      <c r="R31" s="728" t="e">
        <f t="shared" ref="R31:R32" si="11">#REF!</f>
        <v>#REF!</v>
      </c>
      <c r="S31" s="594" t="s">
        <v>29</v>
      </c>
      <c r="T31" s="620" t="s">
        <v>29</v>
      </c>
      <c r="U31" s="656" t="e">
        <f t="shared" si="9"/>
        <v>#REF!</v>
      </c>
      <c r="V31" s="594" t="s">
        <v>29</v>
      </c>
      <c r="W31" s="594" t="s">
        <v>29</v>
      </c>
      <c r="X31" s="656" t="e">
        <f t="shared" ref="X31:X32" si="12">#REF!</f>
        <v>#REF!</v>
      </c>
      <c r="Y31" s="594" t="s">
        <v>29</v>
      </c>
      <c r="Z31" s="594" t="s">
        <v>29</v>
      </c>
      <c r="AA31" s="656" t="e">
        <f t="shared" si="10"/>
        <v>#REF!</v>
      </c>
      <c r="AB31" s="722" t="e">
        <f t="shared" ref="AB31:AB32" si="13">AVERAGE(P31:AA31)</f>
        <v>#REF!</v>
      </c>
      <c r="AC31" s="729" t="s">
        <v>758</v>
      </c>
      <c r="AD31" s="599" t="s">
        <v>806</v>
      </c>
      <c r="AE31" s="839"/>
    </row>
    <row r="32" spans="1:31" ht="35.25" customHeight="1">
      <c r="A32" s="623" t="s">
        <v>3</v>
      </c>
      <c r="B32" s="584" t="s">
        <v>752</v>
      </c>
      <c r="C32" s="585" t="s">
        <v>209</v>
      </c>
      <c r="D32" s="586">
        <v>28</v>
      </c>
      <c r="E32" s="587" t="s">
        <v>590</v>
      </c>
      <c r="F32" s="588" t="s">
        <v>147</v>
      </c>
      <c r="G32" s="588" t="s">
        <v>110</v>
      </c>
      <c r="H32" s="588" t="s">
        <v>35</v>
      </c>
      <c r="I32" s="588" t="s">
        <v>593</v>
      </c>
      <c r="J32" s="624">
        <v>0.9</v>
      </c>
      <c r="K32" s="639" t="s">
        <v>343</v>
      </c>
      <c r="L32" s="640" t="s">
        <v>119</v>
      </c>
      <c r="M32" s="641" t="s">
        <v>344</v>
      </c>
      <c r="N32" s="593" t="s">
        <v>51</v>
      </c>
      <c r="O32" s="593" t="s">
        <v>51</v>
      </c>
      <c r="P32" s="594" t="s">
        <v>29</v>
      </c>
      <c r="Q32" s="594" t="s">
        <v>29</v>
      </c>
      <c r="R32" s="726" t="e">
        <f t="shared" si="11"/>
        <v>#REF!</v>
      </c>
      <c r="S32" s="594" t="s">
        <v>29</v>
      </c>
      <c r="T32" s="594" t="s">
        <v>29</v>
      </c>
      <c r="U32" s="595" t="e">
        <f t="shared" si="9"/>
        <v>#REF!</v>
      </c>
      <c r="V32" s="594" t="s">
        <v>29</v>
      </c>
      <c r="W32" s="594" t="s">
        <v>29</v>
      </c>
      <c r="X32" s="595" t="e">
        <f t="shared" si="12"/>
        <v>#REF!</v>
      </c>
      <c r="Y32" s="594" t="s">
        <v>29</v>
      </c>
      <c r="Z32" s="594" t="s">
        <v>29</v>
      </c>
      <c r="AA32" s="595" t="e">
        <f t="shared" si="10"/>
        <v>#REF!</v>
      </c>
      <c r="AB32" s="642" t="e">
        <f t="shared" si="13"/>
        <v>#REF!</v>
      </c>
      <c r="AC32" s="723" t="s">
        <v>758</v>
      </c>
      <c r="AD32" s="599" t="s">
        <v>806</v>
      </c>
      <c r="AE32" s="839"/>
    </row>
    <row r="33" spans="1:31" ht="31.5" customHeight="1">
      <c r="A33" s="627"/>
      <c r="B33" s="601" t="s">
        <v>105</v>
      </c>
      <c r="C33" s="601" t="s">
        <v>209</v>
      </c>
      <c r="D33" s="586">
        <v>29</v>
      </c>
      <c r="E33" s="603" t="s">
        <v>603</v>
      </c>
      <c r="F33" s="604" t="s">
        <v>21</v>
      </c>
      <c r="G33" s="604" t="s">
        <v>777</v>
      </c>
      <c r="H33" s="604" t="s">
        <v>755</v>
      </c>
      <c r="I33" s="604" t="s">
        <v>824</v>
      </c>
      <c r="J33" s="605">
        <v>0.85</v>
      </c>
      <c r="K33" s="606" t="s">
        <v>429</v>
      </c>
      <c r="L33" s="607" t="s">
        <v>610</v>
      </c>
      <c r="M33" s="608" t="s">
        <v>120</v>
      </c>
      <c r="N33" s="632" t="s">
        <v>236</v>
      </c>
      <c r="O33" s="632" t="s">
        <v>236</v>
      </c>
      <c r="P33" s="609" t="s">
        <v>29</v>
      </c>
      <c r="Q33" s="609" t="s">
        <v>29</v>
      </c>
      <c r="R33" s="609" t="s">
        <v>29</v>
      </c>
      <c r="S33" s="609" t="s">
        <v>29</v>
      </c>
      <c r="T33" s="609" t="s">
        <v>29</v>
      </c>
      <c r="U33" s="609" t="s">
        <v>29</v>
      </c>
      <c r="V33" s="609" t="s">
        <v>29</v>
      </c>
      <c r="W33" s="609" t="s">
        <v>29</v>
      </c>
      <c r="X33" s="609" t="s">
        <v>29</v>
      </c>
      <c r="Y33" s="609" t="s">
        <v>29</v>
      </c>
      <c r="Z33" s="609" t="s">
        <v>29</v>
      </c>
      <c r="AA33" s="610" t="e">
        <f t="shared" si="10"/>
        <v>#REF!</v>
      </c>
      <c r="AB33" s="634" t="e">
        <f>AA33</f>
        <v>#REF!</v>
      </c>
      <c r="AC33" s="723" t="s">
        <v>758</v>
      </c>
      <c r="AD33" s="599" t="s">
        <v>806</v>
      </c>
      <c r="AE33" s="839"/>
    </row>
    <row r="34" spans="1:31" ht="35.25" customHeight="1">
      <c r="A34" s="627"/>
      <c r="B34" s="601" t="s">
        <v>105</v>
      </c>
      <c r="C34" s="601" t="s">
        <v>209</v>
      </c>
      <c r="D34" s="602">
        <v>30</v>
      </c>
      <c r="E34" s="603" t="s">
        <v>617</v>
      </c>
      <c r="F34" s="604" t="s">
        <v>21</v>
      </c>
      <c r="G34" s="604" t="s">
        <v>110</v>
      </c>
      <c r="H34" s="604" t="s">
        <v>755</v>
      </c>
      <c r="I34" s="604" t="s">
        <v>620</v>
      </c>
      <c r="J34" s="605">
        <v>0.9</v>
      </c>
      <c r="K34" s="629" t="s">
        <v>343</v>
      </c>
      <c r="L34" s="630" t="s">
        <v>119</v>
      </c>
      <c r="M34" s="631" t="s">
        <v>344</v>
      </c>
      <c r="N34" s="632" t="s">
        <v>118</v>
      </c>
      <c r="O34" s="632" t="s">
        <v>118</v>
      </c>
      <c r="P34" s="609" t="s">
        <v>29</v>
      </c>
      <c r="Q34" s="609" t="s">
        <v>29</v>
      </c>
      <c r="R34" s="609" t="s">
        <v>29</v>
      </c>
      <c r="S34" s="609" t="s">
        <v>29</v>
      </c>
      <c r="T34" s="609" t="s">
        <v>29</v>
      </c>
      <c r="U34" s="610" t="e">
        <f>#REF!</f>
        <v>#REF!</v>
      </c>
      <c r="V34" s="609" t="s">
        <v>29</v>
      </c>
      <c r="W34" s="609" t="s">
        <v>29</v>
      </c>
      <c r="X34" s="609" t="s">
        <v>29</v>
      </c>
      <c r="Y34" s="609" t="s">
        <v>29</v>
      </c>
      <c r="Z34" s="609" t="s">
        <v>29</v>
      </c>
      <c r="AA34" s="610" t="e">
        <f t="shared" si="10"/>
        <v>#REF!</v>
      </c>
      <c r="AB34" s="634" t="e">
        <f>AVERAGE(U34,AA34)</f>
        <v>#REF!</v>
      </c>
      <c r="AC34" s="723" t="s">
        <v>758</v>
      </c>
      <c r="AD34" s="599" t="s">
        <v>806</v>
      </c>
      <c r="AE34" s="839"/>
    </row>
    <row r="35" spans="1:31" ht="35.25" customHeight="1">
      <c r="A35" s="644"/>
      <c r="B35" s="612" t="s">
        <v>105</v>
      </c>
      <c r="C35" s="612" t="s">
        <v>209</v>
      </c>
      <c r="D35" s="613">
        <v>31</v>
      </c>
      <c r="E35" s="614" t="s">
        <v>624</v>
      </c>
      <c r="F35" s="615" t="s">
        <v>21</v>
      </c>
      <c r="G35" s="615" t="s">
        <v>110</v>
      </c>
      <c r="H35" s="615" t="s">
        <v>755</v>
      </c>
      <c r="I35" s="615" t="s">
        <v>626</v>
      </c>
      <c r="J35" s="616">
        <v>0.9</v>
      </c>
      <c r="K35" s="647" t="s">
        <v>343</v>
      </c>
      <c r="L35" s="648" t="s">
        <v>119</v>
      </c>
      <c r="M35" s="649" t="s">
        <v>344</v>
      </c>
      <c r="N35" s="655" t="s">
        <v>253</v>
      </c>
      <c r="O35" s="655" t="s">
        <v>51</v>
      </c>
      <c r="P35" s="671" t="e">
        <f t="shared" ref="P35:AA35" si="14">#REF!</f>
        <v>#REF!</v>
      </c>
      <c r="Q35" s="671" t="e">
        <f t="shared" si="14"/>
        <v>#REF!</v>
      </c>
      <c r="R35" s="671" t="e">
        <f t="shared" si="14"/>
        <v>#REF!</v>
      </c>
      <c r="S35" s="671" t="e">
        <f t="shared" si="14"/>
        <v>#REF!</v>
      </c>
      <c r="T35" s="671" t="e">
        <f t="shared" si="14"/>
        <v>#REF!</v>
      </c>
      <c r="U35" s="671" t="e">
        <f t="shared" si="14"/>
        <v>#REF!</v>
      </c>
      <c r="V35" s="671" t="e">
        <f t="shared" si="14"/>
        <v>#REF!</v>
      </c>
      <c r="W35" s="671" t="e">
        <f t="shared" si="14"/>
        <v>#REF!</v>
      </c>
      <c r="X35" s="656" t="e">
        <f t="shared" si="14"/>
        <v>#REF!</v>
      </c>
      <c r="Y35" s="656" t="e">
        <f t="shared" si="14"/>
        <v>#REF!</v>
      </c>
      <c r="Z35" s="656" t="e">
        <f t="shared" si="14"/>
        <v>#REF!</v>
      </c>
      <c r="AA35" s="656" t="e">
        <f t="shared" si="14"/>
        <v>#REF!</v>
      </c>
      <c r="AB35" s="652" t="e">
        <f>AVERAGE(P35:R35)</f>
        <v>#REF!</v>
      </c>
      <c r="AC35" s="730" t="s">
        <v>787</v>
      </c>
      <c r="AD35" s="599" t="s">
        <v>806</v>
      </c>
      <c r="AE35" s="839"/>
    </row>
    <row r="36" spans="1:31" ht="39" customHeight="1">
      <c r="A36" s="623" t="s">
        <v>3</v>
      </c>
      <c r="B36" s="584" t="s">
        <v>752</v>
      </c>
      <c r="C36" s="585" t="s">
        <v>210</v>
      </c>
      <c r="D36" s="586">
        <v>32</v>
      </c>
      <c r="E36" s="587" t="s">
        <v>825</v>
      </c>
      <c r="F36" s="588" t="s">
        <v>21</v>
      </c>
      <c r="G36" s="588" t="s">
        <v>826</v>
      </c>
      <c r="H36" s="588" t="s">
        <v>37</v>
      </c>
      <c r="I36" s="588" t="s">
        <v>827</v>
      </c>
      <c r="J36" s="659">
        <v>1</v>
      </c>
      <c r="K36" s="639" t="s">
        <v>641</v>
      </c>
      <c r="L36" s="660">
        <v>1</v>
      </c>
      <c r="M36" s="641" t="s">
        <v>828</v>
      </c>
      <c r="N36" s="593" t="s">
        <v>253</v>
      </c>
      <c r="O36" s="593" t="s">
        <v>51</v>
      </c>
      <c r="P36" s="731" t="e">
        <f t="shared" ref="P36:AA36" si="15">#REF!</f>
        <v>#REF!</v>
      </c>
      <c r="Q36" s="731" t="e">
        <f t="shared" si="15"/>
        <v>#REF!</v>
      </c>
      <c r="R36" s="731" t="e">
        <f t="shared" si="15"/>
        <v>#REF!</v>
      </c>
      <c r="S36" s="731" t="e">
        <f t="shared" si="15"/>
        <v>#REF!</v>
      </c>
      <c r="T36" s="731" t="e">
        <f t="shared" si="15"/>
        <v>#REF!</v>
      </c>
      <c r="U36" s="731" t="e">
        <f t="shared" si="15"/>
        <v>#REF!</v>
      </c>
      <c r="V36" s="731" t="e">
        <f t="shared" si="15"/>
        <v>#REF!</v>
      </c>
      <c r="W36" s="731" t="e">
        <f t="shared" si="15"/>
        <v>#REF!</v>
      </c>
      <c r="X36" s="731" t="e">
        <f t="shared" si="15"/>
        <v>#REF!</v>
      </c>
      <c r="Y36" s="732" t="e">
        <f t="shared" si="15"/>
        <v>#REF!</v>
      </c>
      <c r="Z36" s="732" t="e">
        <f t="shared" si="15"/>
        <v>#REF!</v>
      </c>
      <c r="AA36" s="732" t="e">
        <f t="shared" si="15"/>
        <v>#REF!</v>
      </c>
      <c r="AB36" s="733" t="e">
        <f t="shared" ref="AB36:AB37" si="16">AVERAGE(P36:U36)</f>
        <v>#REF!</v>
      </c>
      <c r="AC36" s="734" t="s">
        <v>758</v>
      </c>
      <c r="AD36" s="599" t="s">
        <v>759</v>
      </c>
      <c r="AE36" s="839"/>
    </row>
    <row r="37" spans="1:31" ht="31.5" customHeight="1">
      <c r="A37" s="627"/>
      <c r="B37" s="601" t="s">
        <v>105</v>
      </c>
      <c r="C37" s="601" t="s">
        <v>210</v>
      </c>
      <c r="D37" s="586">
        <v>33</v>
      </c>
      <c r="E37" s="603" t="s">
        <v>681</v>
      </c>
      <c r="F37" s="604" t="s">
        <v>19</v>
      </c>
      <c r="G37" s="604" t="s">
        <v>110</v>
      </c>
      <c r="H37" s="604" t="s">
        <v>755</v>
      </c>
      <c r="I37" s="604" t="s">
        <v>684</v>
      </c>
      <c r="J37" s="605">
        <v>0.8</v>
      </c>
      <c r="K37" s="629" t="s">
        <v>237</v>
      </c>
      <c r="L37" s="630" t="s">
        <v>686</v>
      </c>
      <c r="M37" s="631" t="s">
        <v>120</v>
      </c>
      <c r="N37" s="632" t="s">
        <v>253</v>
      </c>
      <c r="O37" s="632" t="s">
        <v>51</v>
      </c>
      <c r="P37" s="656" t="e">
        <f t="shared" ref="P37:AA37" si="17">#REF!</f>
        <v>#REF!</v>
      </c>
      <c r="Q37" s="656" t="e">
        <f t="shared" si="17"/>
        <v>#REF!</v>
      </c>
      <c r="R37" s="656" t="e">
        <f t="shared" si="17"/>
        <v>#REF!</v>
      </c>
      <c r="S37" s="656" t="e">
        <f t="shared" si="17"/>
        <v>#REF!</v>
      </c>
      <c r="T37" s="656" t="e">
        <f t="shared" si="17"/>
        <v>#REF!</v>
      </c>
      <c r="U37" s="656" t="e">
        <f t="shared" si="17"/>
        <v>#REF!</v>
      </c>
      <c r="V37" s="656" t="e">
        <f t="shared" si="17"/>
        <v>#REF!</v>
      </c>
      <c r="W37" s="656" t="e">
        <f t="shared" si="17"/>
        <v>#REF!</v>
      </c>
      <c r="X37" s="656" t="e">
        <f t="shared" si="17"/>
        <v>#REF!</v>
      </c>
      <c r="Y37" s="656" t="e">
        <f t="shared" si="17"/>
        <v>#REF!</v>
      </c>
      <c r="Z37" s="656" t="e">
        <f t="shared" si="17"/>
        <v>#REF!</v>
      </c>
      <c r="AA37" s="656" t="e">
        <f t="shared" si="17"/>
        <v>#REF!</v>
      </c>
      <c r="AB37" s="658" t="e">
        <f t="shared" si="16"/>
        <v>#REF!</v>
      </c>
      <c r="AC37" s="730" t="s">
        <v>787</v>
      </c>
      <c r="AD37" s="599" t="s">
        <v>759</v>
      </c>
      <c r="AE37" s="839"/>
    </row>
    <row r="38" spans="1:31" ht="44.25" customHeight="1">
      <c r="A38" s="644"/>
      <c r="B38" s="612" t="s">
        <v>105</v>
      </c>
      <c r="C38" s="612" t="s">
        <v>210</v>
      </c>
      <c r="D38" s="602">
        <v>34</v>
      </c>
      <c r="E38" s="614" t="s">
        <v>652</v>
      </c>
      <c r="F38" s="615" t="s">
        <v>19</v>
      </c>
      <c r="G38" s="615" t="s">
        <v>795</v>
      </c>
      <c r="H38" s="615" t="s">
        <v>38</v>
      </c>
      <c r="I38" s="615" t="s">
        <v>656</v>
      </c>
      <c r="J38" s="616">
        <v>1</v>
      </c>
      <c r="K38" s="647" t="s">
        <v>343</v>
      </c>
      <c r="L38" s="648" t="s">
        <v>119</v>
      </c>
      <c r="M38" s="649" t="s">
        <v>344</v>
      </c>
      <c r="N38" s="655" t="s">
        <v>51</v>
      </c>
      <c r="O38" s="735" t="s">
        <v>51</v>
      </c>
      <c r="P38" s="609" t="s">
        <v>29</v>
      </c>
      <c r="Q38" s="609" t="s">
        <v>29</v>
      </c>
      <c r="R38" s="736" t="e">
        <f>'GF Ppto Func'!H34</f>
        <v>#DIV/0!</v>
      </c>
      <c r="S38" s="609" t="s">
        <v>29</v>
      </c>
      <c r="T38" s="609" t="s">
        <v>29</v>
      </c>
      <c r="U38" s="736" t="e">
        <f>'GF Ppto Func'!H35</f>
        <v>#DIV/0!</v>
      </c>
      <c r="V38" s="609" t="s">
        <v>29</v>
      </c>
      <c r="W38" s="609" t="s">
        <v>29</v>
      </c>
      <c r="X38" s="610" t="e">
        <f>'GF Ppto Func'!H36</f>
        <v>#DIV/0!</v>
      </c>
      <c r="Y38" s="632" t="s">
        <v>29</v>
      </c>
      <c r="Z38" s="632" t="s">
        <v>29</v>
      </c>
      <c r="AA38" s="610" t="e">
        <f>'GF Ppto Func'!H37</f>
        <v>#DIV/0!</v>
      </c>
      <c r="AB38" s="737" t="e">
        <f t="shared" ref="AB38:AB39" si="18">AA38</f>
        <v>#DIV/0!</v>
      </c>
      <c r="AC38" s="734" t="s">
        <v>758</v>
      </c>
      <c r="AD38" s="599" t="s">
        <v>759</v>
      </c>
      <c r="AE38" s="839"/>
    </row>
    <row r="39" spans="1:31" ht="31.5" customHeight="1">
      <c r="A39" s="600"/>
      <c r="B39" s="686"/>
      <c r="C39" s="612" t="s">
        <v>210</v>
      </c>
      <c r="D39" s="613">
        <v>35</v>
      </c>
      <c r="E39" s="603" t="s">
        <v>829</v>
      </c>
      <c r="F39" s="636" t="s">
        <v>19</v>
      </c>
      <c r="G39" s="604" t="s">
        <v>110</v>
      </c>
      <c r="H39" s="604" t="s">
        <v>755</v>
      </c>
      <c r="I39" s="604" t="s">
        <v>830</v>
      </c>
      <c r="J39" s="605">
        <v>0.85</v>
      </c>
      <c r="K39" s="629" t="s">
        <v>831</v>
      </c>
      <c r="L39" s="630" t="s">
        <v>832</v>
      </c>
      <c r="M39" s="631" t="s">
        <v>833</v>
      </c>
      <c r="N39" s="632" t="s">
        <v>51</v>
      </c>
      <c r="O39" s="632" t="s">
        <v>51</v>
      </c>
      <c r="P39" s="683" t="s">
        <v>29</v>
      </c>
      <c r="Q39" s="683" t="s">
        <v>29</v>
      </c>
      <c r="R39" s="738">
        <f>'GF Ppto Inv'!H34</f>
        <v>0.31686630088994344</v>
      </c>
      <c r="S39" s="683"/>
      <c r="T39" s="683"/>
      <c r="U39" s="738">
        <f>'GF Ppto Inv'!H35</f>
        <v>0.69567733495594508</v>
      </c>
      <c r="V39" s="683"/>
      <c r="W39" s="683"/>
      <c r="X39" s="684">
        <f>'GF Ppto Inv'!H36</f>
        <v>0.75665315216537865</v>
      </c>
      <c r="Y39" s="682"/>
      <c r="Z39" s="682"/>
      <c r="AA39" s="684">
        <f>'GF Ppto Inv'!H37</f>
        <v>0.90408903105136373</v>
      </c>
      <c r="AB39" s="685">
        <f t="shared" si="18"/>
        <v>0.90408903105136373</v>
      </c>
      <c r="AC39" s="730" t="s">
        <v>787</v>
      </c>
      <c r="AD39" s="599" t="s">
        <v>759</v>
      </c>
      <c r="AE39" s="839"/>
    </row>
    <row r="40" spans="1:31" ht="31.5" customHeight="1">
      <c r="A40" s="623" t="s">
        <v>3</v>
      </c>
      <c r="B40" s="585" t="s">
        <v>105</v>
      </c>
      <c r="C40" s="585" t="s">
        <v>211</v>
      </c>
      <c r="D40" s="586">
        <v>36</v>
      </c>
      <c r="E40" s="587" t="s">
        <v>834</v>
      </c>
      <c r="F40" s="588" t="s">
        <v>21</v>
      </c>
      <c r="G40" s="588" t="s">
        <v>110</v>
      </c>
      <c r="H40" s="588" t="s">
        <v>755</v>
      </c>
      <c r="I40" s="588" t="s">
        <v>835</v>
      </c>
      <c r="J40" s="624">
        <v>1</v>
      </c>
      <c r="K40" s="639" t="s">
        <v>836</v>
      </c>
      <c r="L40" s="640" t="s">
        <v>837</v>
      </c>
      <c r="M40" s="641" t="s">
        <v>59</v>
      </c>
      <c r="N40" s="593" t="s">
        <v>51</v>
      </c>
      <c r="O40" s="593" t="s">
        <v>51</v>
      </c>
      <c r="P40" s="594" t="s">
        <v>29</v>
      </c>
      <c r="Q40" s="594" t="s">
        <v>29</v>
      </c>
      <c r="R40" s="595">
        <f>'GJ Proc Contract'!F34</f>
        <v>0.94545454545454544</v>
      </c>
      <c r="S40" s="594" t="s">
        <v>29</v>
      </c>
      <c r="T40" s="594" t="s">
        <v>29</v>
      </c>
      <c r="U40" s="595">
        <f>'GJ Proc Contract'!F35</f>
        <v>0.61538461538461542</v>
      </c>
      <c r="V40" s="594" t="s">
        <v>29</v>
      </c>
      <c r="W40" s="594" t="s">
        <v>29</v>
      </c>
      <c r="X40" s="595" t="e">
        <f>'GJ Proc Contract'!F36</f>
        <v>#DIV/0!</v>
      </c>
      <c r="Y40" s="593" t="s">
        <v>29</v>
      </c>
      <c r="Z40" s="593" t="s">
        <v>29</v>
      </c>
      <c r="AA40" s="595" t="e">
        <f>'GJ Proc Contract'!F37</f>
        <v>#DIV/0!</v>
      </c>
      <c r="AB40" s="642" t="e">
        <f t="shared" ref="AB40:AB42" si="19">AVERAGE(R40,U40,X40,AA40)</f>
        <v>#DIV/0!</v>
      </c>
      <c r="AC40" s="734" t="s">
        <v>758</v>
      </c>
      <c r="AD40" s="599" t="s">
        <v>759</v>
      </c>
      <c r="AE40" s="839"/>
    </row>
    <row r="41" spans="1:31" ht="31.5" customHeight="1">
      <c r="A41" s="627"/>
      <c r="B41" s="628" t="s">
        <v>752</v>
      </c>
      <c r="C41" s="601" t="s">
        <v>211</v>
      </c>
      <c r="D41" s="586">
        <v>37</v>
      </c>
      <c r="E41" s="603" t="s">
        <v>838</v>
      </c>
      <c r="F41" s="604" t="s">
        <v>21</v>
      </c>
      <c r="G41" s="604" t="s">
        <v>110</v>
      </c>
      <c r="H41" s="604" t="s">
        <v>755</v>
      </c>
      <c r="I41" s="604" t="s">
        <v>839</v>
      </c>
      <c r="J41" s="605">
        <v>1</v>
      </c>
      <c r="K41" s="629" t="s">
        <v>836</v>
      </c>
      <c r="L41" s="630" t="s">
        <v>837</v>
      </c>
      <c r="M41" s="631" t="s">
        <v>59</v>
      </c>
      <c r="N41" s="632" t="s">
        <v>51</v>
      </c>
      <c r="O41" s="632" t="s">
        <v>51</v>
      </c>
      <c r="P41" s="609" t="s">
        <v>29</v>
      </c>
      <c r="Q41" s="609" t="s">
        <v>29</v>
      </c>
      <c r="R41" s="610">
        <f>'GJ Act DefJuiridica'!F34</f>
        <v>1</v>
      </c>
      <c r="S41" s="609" t="s">
        <v>29</v>
      </c>
      <c r="T41" s="609" t="s">
        <v>29</v>
      </c>
      <c r="U41" s="610">
        <f>'GJ Act DefJuiridica'!F35</f>
        <v>1</v>
      </c>
      <c r="V41" s="609" t="s">
        <v>29</v>
      </c>
      <c r="W41" s="609" t="s">
        <v>29</v>
      </c>
      <c r="X41" s="610" t="e">
        <f>'GJ Act DefJuiridica'!F36</f>
        <v>#DIV/0!</v>
      </c>
      <c r="Y41" s="632" t="s">
        <v>29</v>
      </c>
      <c r="Z41" s="632" t="s">
        <v>29</v>
      </c>
      <c r="AA41" s="610" t="e">
        <f>'GJ Act DefJuiridica'!F37</f>
        <v>#DIV/0!</v>
      </c>
      <c r="AB41" s="642" t="e">
        <f t="shared" si="19"/>
        <v>#DIV/0!</v>
      </c>
      <c r="AC41" s="598" t="s">
        <v>758</v>
      </c>
      <c r="AD41" s="599" t="s">
        <v>759</v>
      </c>
      <c r="AE41" s="839"/>
    </row>
    <row r="42" spans="1:31" ht="42" customHeight="1">
      <c r="A42" s="662"/>
      <c r="B42" s="739" t="s">
        <v>752</v>
      </c>
      <c r="C42" s="663" t="s">
        <v>211</v>
      </c>
      <c r="D42" s="602">
        <v>38</v>
      </c>
      <c r="E42" s="664" t="s">
        <v>715</v>
      </c>
      <c r="F42" s="665" t="s">
        <v>21</v>
      </c>
      <c r="G42" s="665" t="s">
        <v>110</v>
      </c>
      <c r="H42" s="665" t="s">
        <v>755</v>
      </c>
      <c r="I42" s="665" t="s">
        <v>840</v>
      </c>
      <c r="J42" s="740">
        <v>1</v>
      </c>
      <c r="K42" s="667" t="s">
        <v>836</v>
      </c>
      <c r="L42" s="741" t="s">
        <v>837</v>
      </c>
      <c r="M42" s="669" t="s">
        <v>59</v>
      </c>
      <c r="N42" s="650" t="s">
        <v>51</v>
      </c>
      <c r="O42" s="650" t="s">
        <v>51</v>
      </c>
      <c r="P42" s="622" t="s">
        <v>29</v>
      </c>
      <c r="Q42" s="622" t="s">
        <v>29</v>
      </c>
      <c r="R42" s="621" t="e">
        <f>'GJ Pol DañoAntijur'!F34</f>
        <v>#DIV/0!</v>
      </c>
      <c r="S42" s="622" t="s">
        <v>29</v>
      </c>
      <c r="T42" s="622" t="s">
        <v>29</v>
      </c>
      <c r="U42" s="621" t="e">
        <f>'GJ Pol DañoAntijur'!F35</f>
        <v>#DIV/0!</v>
      </c>
      <c r="V42" s="622" t="s">
        <v>29</v>
      </c>
      <c r="W42" s="622" t="s">
        <v>29</v>
      </c>
      <c r="X42" s="621" t="e">
        <f>'GJ Pol DañoAntijur'!F36</f>
        <v>#DIV/0!</v>
      </c>
      <c r="Y42" s="622" t="s">
        <v>29</v>
      </c>
      <c r="Z42" s="622" t="s">
        <v>29</v>
      </c>
      <c r="AA42" s="621" t="e">
        <f>'GJ Pol DañoAntijur'!F37</f>
        <v>#DIV/0!</v>
      </c>
      <c r="AB42" s="642" t="e">
        <f t="shared" si="19"/>
        <v>#DIV/0!</v>
      </c>
      <c r="AC42" s="734" t="s">
        <v>758</v>
      </c>
      <c r="AD42" s="599" t="s">
        <v>759</v>
      </c>
      <c r="AE42" s="800"/>
    </row>
    <row r="43" spans="1:31" ht="12.75" customHeight="1">
      <c r="A43" s="1339" t="s">
        <v>841</v>
      </c>
      <c r="B43" s="784"/>
      <c r="C43" s="784"/>
      <c r="D43" s="784"/>
      <c r="E43" s="784"/>
      <c r="F43" s="784"/>
      <c r="G43" s="785"/>
      <c r="H43" s="1340" t="s">
        <v>842</v>
      </c>
      <c r="I43" s="774"/>
      <c r="J43" s="774"/>
      <c r="K43" s="774"/>
      <c r="L43" s="774"/>
      <c r="M43" s="774"/>
      <c r="N43" s="811"/>
      <c r="O43" s="1340" t="s">
        <v>843</v>
      </c>
      <c r="P43" s="774"/>
      <c r="Q43" s="774"/>
      <c r="R43" s="774"/>
      <c r="S43" s="774"/>
      <c r="T43" s="774"/>
      <c r="U43" s="774"/>
      <c r="V43" s="774"/>
      <c r="W43" s="774"/>
      <c r="X43" s="774"/>
      <c r="Y43" s="774"/>
      <c r="Z43" s="774"/>
      <c r="AA43" s="774"/>
      <c r="AB43" s="811"/>
      <c r="AC43" s="742"/>
    </row>
    <row r="44" spans="1:31" ht="15" customHeight="1">
      <c r="A44" s="1341" t="s">
        <v>844</v>
      </c>
      <c r="B44" s="777"/>
      <c r="C44" s="777"/>
      <c r="D44" s="777"/>
      <c r="E44" s="777"/>
      <c r="F44" s="777"/>
      <c r="G44" s="797"/>
      <c r="H44" s="1342" t="s">
        <v>845</v>
      </c>
      <c r="I44" s="777"/>
      <c r="J44" s="777"/>
      <c r="K44" s="777"/>
      <c r="L44" s="777"/>
      <c r="M44" s="777"/>
      <c r="N44" s="797"/>
      <c r="O44" s="1334" t="s">
        <v>846</v>
      </c>
      <c r="P44" s="777"/>
      <c r="Q44" s="777"/>
      <c r="R44" s="777"/>
      <c r="S44" s="777"/>
      <c r="T44" s="777"/>
      <c r="U44" s="777"/>
      <c r="V44" s="777"/>
      <c r="W44" s="797"/>
      <c r="X44" s="1334" t="s">
        <v>847</v>
      </c>
      <c r="Y44" s="777"/>
      <c r="Z44" s="777"/>
      <c r="AA44" s="777"/>
      <c r="AB44" s="797"/>
      <c r="AC44" s="742"/>
    </row>
    <row r="45" spans="1:31" ht="15" customHeight="1">
      <c r="A45" s="1341" t="s">
        <v>848</v>
      </c>
      <c r="B45" s="777"/>
      <c r="C45" s="777"/>
      <c r="D45" s="777"/>
      <c r="E45" s="777"/>
      <c r="F45" s="777"/>
      <c r="G45" s="797"/>
      <c r="H45" s="1342" t="s">
        <v>849</v>
      </c>
      <c r="I45" s="777"/>
      <c r="J45" s="777"/>
      <c r="K45" s="777"/>
      <c r="L45" s="777"/>
      <c r="M45" s="777"/>
      <c r="N45" s="797"/>
      <c r="O45" s="1334" t="s">
        <v>850</v>
      </c>
      <c r="P45" s="777"/>
      <c r="Q45" s="777"/>
      <c r="R45" s="777"/>
      <c r="S45" s="777"/>
      <c r="T45" s="777"/>
      <c r="U45" s="777"/>
      <c r="V45" s="777"/>
      <c r="W45" s="797"/>
      <c r="X45" s="1334" t="s">
        <v>851</v>
      </c>
      <c r="Y45" s="777"/>
      <c r="Z45" s="777"/>
      <c r="AA45" s="777"/>
      <c r="AB45" s="797"/>
      <c r="AC45" s="742"/>
    </row>
    <row r="46" spans="1:31" ht="15" customHeight="1">
      <c r="A46" s="1341" t="s">
        <v>852</v>
      </c>
      <c r="B46" s="777"/>
      <c r="C46" s="777"/>
      <c r="D46" s="777"/>
      <c r="E46" s="777"/>
      <c r="F46" s="777"/>
      <c r="G46" s="797"/>
      <c r="H46" s="1342" t="s">
        <v>849</v>
      </c>
      <c r="I46" s="777"/>
      <c r="J46" s="777"/>
      <c r="K46" s="777"/>
      <c r="L46" s="777"/>
      <c r="M46" s="777"/>
      <c r="N46" s="797"/>
      <c r="O46" s="1334" t="s">
        <v>853</v>
      </c>
      <c r="P46" s="777"/>
      <c r="Q46" s="777"/>
      <c r="R46" s="777"/>
      <c r="S46" s="777"/>
      <c r="T46" s="777"/>
      <c r="U46" s="777"/>
      <c r="V46" s="777"/>
      <c r="W46" s="797"/>
      <c r="X46" s="1334" t="s">
        <v>854</v>
      </c>
      <c r="Y46" s="777"/>
      <c r="Z46" s="777"/>
      <c r="AA46" s="777"/>
      <c r="AB46" s="797"/>
      <c r="AC46" s="742"/>
    </row>
    <row r="47" spans="1:31" ht="14.25" customHeight="1">
      <c r="A47" s="1341" t="s">
        <v>855</v>
      </c>
      <c r="B47" s="777"/>
      <c r="C47" s="777"/>
      <c r="D47" s="777"/>
      <c r="E47" s="777"/>
      <c r="F47" s="777"/>
      <c r="G47" s="797"/>
      <c r="H47" s="1342" t="s">
        <v>849</v>
      </c>
      <c r="I47" s="777"/>
      <c r="J47" s="777"/>
      <c r="K47" s="777"/>
      <c r="L47" s="777"/>
      <c r="M47" s="777"/>
      <c r="N47" s="797"/>
      <c r="O47" s="1341" t="s">
        <v>856</v>
      </c>
      <c r="P47" s="777"/>
      <c r="Q47" s="777"/>
      <c r="R47" s="777"/>
      <c r="S47" s="777"/>
      <c r="T47" s="777"/>
      <c r="U47" s="777"/>
      <c r="V47" s="777"/>
      <c r="W47" s="797"/>
      <c r="X47" s="1341" t="s">
        <v>857</v>
      </c>
      <c r="Y47" s="777"/>
      <c r="Z47" s="777"/>
      <c r="AA47" s="777"/>
      <c r="AB47" s="797"/>
      <c r="AC47" s="742"/>
    </row>
    <row r="48" spans="1:31" ht="56.25" customHeight="1">
      <c r="A48" s="1341" t="s">
        <v>858</v>
      </c>
      <c r="B48" s="777"/>
      <c r="C48" s="777"/>
      <c r="D48" s="777"/>
      <c r="E48" s="777"/>
      <c r="F48" s="777"/>
      <c r="G48" s="797"/>
      <c r="H48" s="1342" t="s">
        <v>849</v>
      </c>
      <c r="I48" s="777"/>
      <c r="J48" s="777"/>
      <c r="K48" s="777"/>
      <c r="L48" s="777"/>
      <c r="M48" s="777"/>
      <c r="N48" s="797"/>
      <c r="O48" s="1341" t="s">
        <v>859</v>
      </c>
      <c r="P48" s="777"/>
      <c r="Q48" s="777"/>
      <c r="R48" s="777"/>
      <c r="S48" s="777"/>
      <c r="T48" s="777"/>
      <c r="U48" s="777"/>
      <c r="V48" s="777"/>
      <c r="W48" s="797"/>
      <c r="X48" s="1341" t="s">
        <v>860</v>
      </c>
      <c r="Y48" s="777"/>
      <c r="Z48" s="777"/>
      <c r="AA48" s="777"/>
      <c r="AB48" s="797"/>
      <c r="AC48" s="742"/>
    </row>
    <row r="49" spans="1:30" ht="49.5" customHeight="1">
      <c r="A49" s="1341" t="s">
        <v>861</v>
      </c>
      <c r="B49" s="777"/>
      <c r="C49" s="777"/>
      <c r="D49" s="777"/>
      <c r="E49" s="777"/>
      <c r="F49" s="777"/>
      <c r="G49" s="797"/>
      <c r="H49" s="1342" t="s">
        <v>862</v>
      </c>
      <c r="I49" s="777"/>
      <c r="J49" s="777"/>
      <c r="K49" s="777"/>
      <c r="L49" s="777"/>
      <c r="M49" s="777"/>
      <c r="N49" s="797"/>
      <c r="O49" s="1341" t="s">
        <v>863</v>
      </c>
      <c r="P49" s="777"/>
      <c r="Q49" s="777"/>
      <c r="R49" s="777"/>
      <c r="S49" s="777"/>
      <c r="T49" s="777"/>
      <c r="U49" s="777"/>
      <c r="V49" s="777"/>
      <c r="W49" s="797"/>
      <c r="X49" s="1341" t="s">
        <v>864</v>
      </c>
      <c r="Y49" s="777"/>
      <c r="Z49" s="777"/>
      <c r="AA49" s="777"/>
      <c r="AB49" s="797"/>
      <c r="AC49" s="742"/>
      <c r="AD49" s="742"/>
    </row>
    <row r="50" spans="1:30" ht="12.75" customHeight="1">
      <c r="AB50" s="743"/>
      <c r="AC50" s="742"/>
      <c r="AD50" s="742"/>
    </row>
    <row r="51" spans="1:30" ht="12.75" customHeight="1">
      <c r="AB51" s="743"/>
      <c r="AC51" s="742"/>
      <c r="AD51" s="742"/>
    </row>
    <row r="52" spans="1:30" ht="12.75" customHeight="1">
      <c r="AB52" s="743"/>
      <c r="AC52" s="742"/>
      <c r="AD52" s="742"/>
    </row>
    <row r="53" spans="1:30" ht="12.75" customHeight="1">
      <c r="AB53" s="743"/>
      <c r="AC53" s="742"/>
      <c r="AD53" s="742"/>
    </row>
    <row r="54" spans="1:30" ht="12.75" customHeight="1">
      <c r="AB54" s="743"/>
      <c r="AC54" s="742"/>
      <c r="AD54" s="742"/>
    </row>
    <row r="55" spans="1:30" ht="12.75" customHeight="1">
      <c r="AB55" s="743"/>
      <c r="AC55" s="742"/>
      <c r="AD55" s="742"/>
    </row>
    <row r="56" spans="1:30" ht="12.75" customHeight="1">
      <c r="AB56" s="743"/>
      <c r="AC56" s="742"/>
      <c r="AD56" s="742"/>
    </row>
    <row r="57" spans="1:30" ht="12.75" customHeight="1">
      <c r="AB57" s="743"/>
      <c r="AC57" s="742"/>
      <c r="AD57" s="742"/>
    </row>
    <row r="58" spans="1:30" ht="12.75" customHeight="1">
      <c r="AB58" s="743"/>
      <c r="AC58" s="742"/>
      <c r="AD58" s="742"/>
    </row>
    <row r="59" spans="1:30" ht="12.75" customHeight="1">
      <c r="AB59" s="743"/>
      <c r="AC59" s="742"/>
      <c r="AD59" s="742"/>
    </row>
    <row r="60" spans="1:30" ht="12.75" customHeight="1">
      <c r="AB60" s="743"/>
      <c r="AC60" s="742"/>
      <c r="AD60" s="742"/>
    </row>
    <row r="61" spans="1:30" ht="12.75" customHeight="1">
      <c r="AB61" s="743"/>
      <c r="AC61" s="742"/>
      <c r="AD61" s="742"/>
    </row>
    <row r="62" spans="1:30" ht="12.75" customHeight="1">
      <c r="AB62" s="743"/>
      <c r="AC62" s="742"/>
      <c r="AD62" s="742"/>
    </row>
    <row r="63" spans="1:30" ht="12.75" customHeight="1">
      <c r="AB63" s="743"/>
      <c r="AC63" s="742"/>
      <c r="AD63" s="742"/>
    </row>
    <row r="64" spans="1:30" ht="12.75" customHeight="1">
      <c r="AB64" s="743"/>
      <c r="AC64" s="742"/>
      <c r="AD64" s="742"/>
    </row>
    <row r="65" spans="28:30" ht="12.75" customHeight="1">
      <c r="AB65" s="743"/>
      <c r="AC65" s="742"/>
      <c r="AD65" s="742"/>
    </row>
    <row r="66" spans="28:30" ht="12.75" customHeight="1">
      <c r="AB66" s="743"/>
      <c r="AC66" s="742"/>
      <c r="AD66" s="742"/>
    </row>
    <row r="67" spans="28:30" ht="12.75" customHeight="1">
      <c r="AB67" s="743"/>
      <c r="AC67" s="742"/>
      <c r="AD67" s="742"/>
    </row>
    <row r="68" spans="28:30" ht="12.75" customHeight="1">
      <c r="AB68" s="743"/>
      <c r="AC68" s="742"/>
      <c r="AD68" s="742"/>
    </row>
    <row r="69" spans="28:30" ht="12.75" customHeight="1">
      <c r="AB69" s="743"/>
      <c r="AC69" s="742"/>
      <c r="AD69" s="742"/>
    </row>
    <row r="70" spans="28:30" ht="12.75" customHeight="1">
      <c r="AB70" s="743"/>
      <c r="AC70" s="742"/>
      <c r="AD70" s="742"/>
    </row>
    <row r="71" spans="28:30" ht="12.75" customHeight="1">
      <c r="AB71" s="743"/>
      <c r="AC71" s="742"/>
      <c r="AD71" s="742"/>
    </row>
    <row r="72" spans="28:30" ht="12.75" customHeight="1">
      <c r="AB72" s="743"/>
      <c r="AC72" s="742"/>
      <c r="AD72" s="742"/>
    </row>
    <row r="73" spans="28:30" ht="12.75" customHeight="1">
      <c r="AB73" s="743"/>
      <c r="AC73" s="742"/>
      <c r="AD73" s="742"/>
    </row>
    <row r="74" spans="28:30" ht="12.75" customHeight="1">
      <c r="AB74" s="743"/>
      <c r="AC74" s="742"/>
      <c r="AD74" s="742"/>
    </row>
    <row r="75" spans="28:30" ht="12.75" customHeight="1">
      <c r="AB75" s="743"/>
      <c r="AC75" s="742"/>
      <c r="AD75" s="742"/>
    </row>
    <row r="76" spans="28:30" ht="12.75" customHeight="1">
      <c r="AB76" s="743"/>
      <c r="AC76" s="742"/>
      <c r="AD76" s="742"/>
    </row>
    <row r="77" spans="28:30" ht="12.75" customHeight="1">
      <c r="AB77" s="743"/>
      <c r="AC77" s="742"/>
      <c r="AD77" s="742"/>
    </row>
    <row r="78" spans="28:30" ht="12.75" customHeight="1">
      <c r="AB78" s="743"/>
      <c r="AC78" s="742"/>
      <c r="AD78" s="742"/>
    </row>
    <row r="79" spans="28:30" ht="12.75" customHeight="1">
      <c r="AB79" s="743"/>
      <c r="AC79" s="742"/>
      <c r="AD79" s="742"/>
    </row>
    <row r="80" spans="28:30" ht="12.75" customHeight="1">
      <c r="AB80" s="743"/>
      <c r="AC80" s="742"/>
      <c r="AD80" s="742"/>
    </row>
    <row r="81" spans="28:30" ht="12.75" customHeight="1">
      <c r="AB81" s="743"/>
      <c r="AC81" s="742"/>
      <c r="AD81" s="742"/>
    </row>
    <row r="82" spans="28:30" ht="12.75" customHeight="1">
      <c r="AB82" s="743"/>
      <c r="AC82" s="742"/>
      <c r="AD82" s="742"/>
    </row>
    <row r="83" spans="28:30" ht="12.75" customHeight="1">
      <c r="AB83" s="743"/>
      <c r="AC83" s="742"/>
      <c r="AD83" s="742"/>
    </row>
    <row r="84" spans="28:30" ht="12.75" customHeight="1">
      <c r="AB84" s="743"/>
      <c r="AC84" s="742"/>
      <c r="AD84" s="742"/>
    </row>
    <row r="85" spans="28:30" ht="12.75" customHeight="1">
      <c r="AB85" s="743"/>
      <c r="AC85" s="742"/>
      <c r="AD85" s="742"/>
    </row>
    <row r="86" spans="28:30" ht="12.75" customHeight="1">
      <c r="AB86" s="743"/>
      <c r="AC86" s="742"/>
      <c r="AD86" s="742"/>
    </row>
    <row r="87" spans="28:30" ht="12.75" customHeight="1">
      <c r="AB87" s="743"/>
      <c r="AC87" s="742"/>
      <c r="AD87" s="742"/>
    </row>
    <row r="88" spans="28:30" ht="12.75" customHeight="1">
      <c r="AB88" s="743"/>
      <c r="AC88" s="742"/>
      <c r="AD88" s="742"/>
    </row>
    <row r="89" spans="28:30" ht="12.75" customHeight="1">
      <c r="AB89" s="743"/>
      <c r="AC89" s="742"/>
      <c r="AD89" s="742"/>
    </row>
    <row r="90" spans="28:30" ht="12.75" customHeight="1">
      <c r="AB90" s="743"/>
      <c r="AC90" s="742"/>
      <c r="AD90" s="742"/>
    </row>
    <row r="91" spans="28:30" ht="12.75" customHeight="1">
      <c r="AB91" s="743"/>
      <c r="AC91" s="742"/>
      <c r="AD91" s="742"/>
    </row>
    <row r="92" spans="28:30" ht="12.75" customHeight="1">
      <c r="AB92" s="743"/>
      <c r="AC92" s="742"/>
      <c r="AD92" s="742"/>
    </row>
    <row r="93" spans="28:30" ht="12.75" customHeight="1">
      <c r="AB93" s="743"/>
      <c r="AC93" s="742"/>
      <c r="AD93" s="742"/>
    </row>
    <row r="94" spans="28:30" ht="12.75" customHeight="1">
      <c r="AB94" s="743"/>
      <c r="AC94" s="742"/>
      <c r="AD94" s="742"/>
    </row>
    <row r="95" spans="28:30" ht="12.75" customHeight="1">
      <c r="AB95" s="743"/>
      <c r="AC95" s="742"/>
      <c r="AD95" s="742"/>
    </row>
    <row r="96" spans="28:30" ht="12.75" customHeight="1">
      <c r="AB96" s="743"/>
      <c r="AC96" s="742"/>
      <c r="AD96" s="742"/>
    </row>
    <row r="97" spans="28:30" ht="12.75" customHeight="1">
      <c r="AB97" s="743"/>
      <c r="AC97" s="742"/>
      <c r="AD97" s="742"/>
    </row>
    <row r="98" spans="28:30" ht="12.75" customHeight="1">
      <c r="AB98" s="743"/>
      <c r="AC98" s="742"/>
      <c r="AD98" s="742"/>
    </row>
    <row r="99" spans="28:30" ht="12.75" customHeight="1">
      <c r="AB99" s="743"/>
      <c r="AC99" s="742"/>
      <c r="AD99" s="742"/>
    </row>
    <row r="100" spans="28:30" ht="12.75" customHeight="1">
      <c r="AB100" s="743"/>
      <c r="AC100" s="742"/>
      <c r="AD100" s="742"/>
    </row>
    <row r="101" spans="28:30" ht="12.75" customHeight="1">
      <c r="AB101" s="743"/>
      <c r="AC101" s="742"/>
      <c r="AD101" s="742"/>
    </row>
    <row r="102" spans="28:30" ht="12.75" customHeight="1">
      <c r="AB102" s="743"/>
      <c r="AC102" s="742"/>
      <c r="AD102" s="742"/>
    </row>
    <row r="103" spans="28:30" ht="12.75" customHeight="1">
      <c r="AB103" s="743"/>
      <c r="AC103" s="742"/>
      <c r="AD103" s="742"/>
    </row>
    <row r="104" spans="28:30" ht="12.75" customHeight="1">
      <c r="AB104" s="743"/>
      <c r="AC104" s="742"/>
      <c r="AD104" s="742"/>
    </row>
    <row r="105" spans="28:30" ht="12.75" customHeight="1">
      <c r="AB105" s="743"/>
      <c r="AC105" s="742"/>
      <c r="AD105" s="742"/>
    </row>
    <row r="106" spans="28:30" ht="12.75" customHeight="1">
      <c r="AB106" s="743"/>
      <c r="AC106" s="742"/>
      <c r="AD106" s="742"/>
    </row>
    <row r="107" spans="28:30" ht="12.75" customHeight="1">
      <c r="AB107" s="743"/>
      <c r="AC107" s="742"/>
      <c r="AD107" s="742"/>
    </row>
    <row r="108" spans="28:30" ht="12.75" customHeight="1">
      <c r="AB108" s="743"/>
      <c r="AC108" s="742"/>
      <c r="AD108" s="742"/>
    </row>
    <row r="109" spans="28:30" ht="12.75" customHeight="1">
      <c r="AB109" s="743"/>
      <c r="AC109" s="742"/>
      <c r="AD109" s="742"/>
    </row>
    <row r="110" spans="28:30" ht="12.75" customHeight="1">
      <c r="AB110" s="743"/>
      <c r="AC110" s="742"/>
      <c r="AD110" s="742"/>
    </row>
    <row r="111" spans="28:30" ht="12.75" customHeight="1">
      <c r="AB111" s="743"/>
      <c r="AC111" s="742"/>
      <c r="AD111" s="742"/>
    </row>
    <row r="112" spans="28:30" ht="12.75" customHeight="1">
      <c r="AB112" s="743"/>
      <c r="AC112" s="742"/>
      <c r="AD112" s="742"/>
    </row>
    <row r="113" spans="28:30" ht="12.75" customHeight="1">
      <c r="AB113" s="743"/>
      <c r="AC113" s="742"/>
      <c r="AD113" s="742"/>
    </row>
    <row r="114" spans="28:30" ht="12.75" customHeight="1">
      <c r="AB114" s="743"/>
      <c r="AC114" s="742"/>
      <c r="AD114" s="742"/>
    </row>
    <row r="115" spans="28:30" ht="12.75" customHeight="1">
      <c r="AB115" s="743"/>
      <c r="AC115" s="742"/>
      <c r="AD115" s="742"/>
    </row>
    <row r="116" spans="28:30" ht="12.75" customHeight="1">
      <c r="AB116" s="743"/>
      <c r="AC116" s="742"/>
      <c r="AD116" s="742"/>
    </row>
    <row r="117" spans="28:30" ht="12.75" customHeight="1">
      <c r="AB117" s="743"/>
      <c r="AC117" s="742"/>
      <c r="AD117" s="742"/>
    </row>
    <row r="118" spans="28:30" ht="12.75" customHeight="1">
      <c r="AB118" s="743"/>
      <c r="AC118" s="742"/>
      <c r="AD118" s="742"/>
    </row>
    <row r="119" spans="28:30" ht="12.75" customHeight="1">
      <c r="AB119" s="743"/>
      <c r="AC119" s="742"/>
      <c r="AD119" s="742"/>
    </row>
    <row r="120" spans="28:30" ht="12.75" customHeight="1">
      <c r="AB120" s="743"/>
      <c r="AC120" s="742"/>
      <c r="AD120" s="742"/>
    </row>
    <row r="121" spans="28:30" ht="12.75" customHeight="1">
      <c r="AB121" s="743"/>
      <c r="AC121" s="742"/>
      <c r="AD121" s="742"/>
    </row>
    <row r="122" spans="28:30" ht="12.75" customHeight="1">
      <c r="AB122" s="743"/>
      <c r="AC122" s="742"/>
      <c r="AD122" s="742"/>
    </row>
    <row r="123" spans="28:30" ht="12.75" customHeight="1">
      <c r="AB123" s="743"/>
      <c r="AC123" s="742"/>
      <c r="AD123" s="742"/>
    </row>
    <row r="124" spans="28:30" ht="12.75" customHeight="1">
      <c r="AB124" s="743"/>
      <c r="AC124" s="742"/>
      <c r="AD124" s="742"/>
    </row>
    <row r="125" spans="28:30" ht="12.75" customHeight="1">
      <c r="AB125" s="743"/>
      <c r="AC125" s="742"/>
      <c r="AD125" s="742"/>
    </row>
    <row r="126" spans="28:30" ht="12.75" customHeight="1">
      <c r="AB126" s="743"/>
      <c r="AC126" s="742"/>
      <c r="AD126" s="742"/>
    </row>
    <row r="127" spans="28:30" ht="12.75" customHeight="1">
      <c r="AB127" s="743"/>
      <c r="AC127" s="742"/>
      <c r="AD127" s="742"/>
    </row>
    <row r="128" spans="28:30" ht="12.75" customHeight="1">
      <c r="AB128" s="743"/>
      <c r="AC128" s="742"/>
      <c r="AD128" s="742"/>
    </row>
    <row r="129" spans="28:30" ht="12.75" customHeight="1">
      <c r="AB129" s="743"/>
      <c r="AC129" s="742"/>
      <c r="AD129" s="742"/>
    </row>
    <row r="130" spans="28:30" ht="12.75" customHeight="1">
      <c r="AB130" s="743"/>
      <c r="AC130" s="742"/>
      <c r="AD130" s="742"/>
    </row>
    <row r="131" spans="28:30" ht="12.75" customHeight="1">
      <c r="AB131" s="743"/>
      <c r="AC131" s="742"/>
      <c r="AD131" s="742"/>
    </row>
    <row r="132" spans="28:30" ht="12.75" customHeight="1">
      <c r="AB132" s="743"/>
      <c r="AC132" s="742"/>
      <c r="AD132" s="742"/>
    </row>
    <row r="133" spans="28:30" ht="12.75" customHeight="1">
      <c r="AB133" s="743"/>
      <c r="AC133" s="742"/>
      <c r="AD133" s="742"/>
    </row>
    <row r="134" spans="28:30" ht="12.75" customHeight="1">
      <c r="AB134" s="743"/>
      <c r="AC134" s="742"/>
      <c r="AD134" s="742"/>
    </row>
    <row r="135" spans="28:30" ht="12.75" customHeight="1">
      <c r="AB135" s="743"/>
      <c r="AC135" s="742"/>
      <c r="AD135" s="742"/>
    </row>
    <row r="136" spans="28:30" ht="12.75" customHeight="1">
      <c r="AB136" s="743"/>
      <c r="AC136" s="742"/>
      <c r="AD136" s="742"/>
    </row>
    <row r="137" spans="28:30" ht="12.75" customHeight="1">
      <c r="AB137" s="743"/>
      <c r="AC137" s="742"/>
      <c r="AD137" s="742"/>
    </row>
    <row r="138" spans="28:30" ht="12.75" customHeight="1">
      <c r="AB138" s="743"/>
      <c r="AC138" s="742"/>
      <c r="AD138" s="742"/>
    </row>
    <row r="139" spans="28:30" ht="12.75" customHeight="1">
      <c r="AB139" s="743"/>
      <c r="AC139" s="742"/>
      <c r="AD139" s="742"/>
    </row>
    <row r="140" spans="28:30" ht="12.75" customHeight="1">
      <c r="AB140" s="743"/>
      <c r="AC140" s="742"/>
      <c r="AD140" s="742"/>
    </row>
    <row r="141" spans="28:30" ht="12.75" customHeight="1">
      <c r="AB141" s="743"/>
      <c r="AC141" s="742"/>
      <c r="AD141" s="742"/>
    </row>
    <row r="142" spans="28:30" ht="12.75" customHeight="1">
      <c r="AB142" s="743"/>
      <c r="AC142" s="742"/>
      <c r="AD142" s="742"/>
    </row>
    <row r="143" spans="28:30" ht="12.75" customHeight="1">
      <c r="AB143" s="743"/>
      <c r="AC143" s="742"/>
      <c r="AD143" s="742"/>
    </row>
    <row r="144" spans="28:30" ht="12.75" customHeight="1">
      <c r="AB144" s="743"/>
      <c r="AC144" s="742"/>
      <c r="AD144" s="742"/>
    </row>
    <row r="145" spans="28:30" ht="12.75" customHeight="1">
      <c r="AB145" s="743"/>
      <c r="AC145" s="742"/>
      <c r="AD145" s="742"/>
    </row>
    <row r="146" spans="28:30" ht="12.75" customHeight="1">
      <c r="AB146" s="743"/>
      <c r="AC146" s="742"/>
      <c r="AD146" s="742"/>
    </row>
    <row r="147" spans="28:30" ht="12.75" customHeight="1">
      <c r="AB147" s="743"/>
      <c r="AC147" s="742"/>
      <c r="AD147" s="742"/>
    </row>
    <row r="148" spans="28:30" ht="12.75" customHeight="1">
      <c r="AB148" s="743"/>
      <c r="AC148" s="742"/>
      <c r="AD148" s="742"/>
    </row>
    <row r="149" spans="28:30" ht="12.75" customHeight="1">
      <c r="AB149" s="743"/>
      <c r="AC149" s="742"/>
      <c r="AD149" s="742"/>
    </row>
    <row r="150" spans="28:30" ht="12.75" customHeight="1">
      <c r="AB150" s="743"/>
      <c r="AC150" s="742"/>
      <c r="AD150" s="742"/>
    </row>
    <row r="151" spans="28:30" ht="12.75" customHeight="1">
      <c r="AB151" s="743"/>
      <c r="AC151" s="742"/>
      <c r="AD151" s="742"/>
    </row>
    <row r="152" spans="28:30" ht="12.75" customHeight="1">
      <c r="AB152" s="743"/>
      <c r="AC152" s="742"/>
      <c r="AD152" s="742"/>
    </row>
    <row r="153" spans="28:30" ht="12.75" customHeight="1">
      <c r="AB153" s="743"/>
      <c r="AC153" s="742"/>
      <c r="AD153" s="742"/>
    </row>
    <row r="154" spans="28:30" ht="12.75" customHeight="1">
      <c r="AB154" s="743"/>
      <c r="AC154" s="742"/>
      <c r="AD154" s="742"/>
    </row>
    <row r="155" spans="28:30" ht="12.75" customHeight="1">
      <c r="AB155" s="743"/>
      <c r="AC155" s="742"/>
      <c r="AD155" s="742"/>
    </row>
    <row r="156" spans="28:30" ht="12.75" customHeight="1">
      <c r="AB156" s="743"/>
      <c r="AC156" s="742"/>
      <c r="AD156" s="742"/>
    </row>
    <row r="157" spans="28:30" ht="12.75" customHeight="1">
      <c r="AB157" s="743"/>
      <c r="AC157" s="742"/>
      <c r="AD157" s="742"/>
    </row>
    <row r="158" spans="28:30" ht="12.75" customHeight="1">
      <c r="AB158" s="743"/>
      <c r="AC158" s="742"/>
      <c r="AD158" s="742"/>
    </row>
    <row r="159" spans="28:30" ht="12.75" customHeight="1">
      <c r="AB159" s="743"/>
      <c r="AC159" s="742"/>
      <c r="AD159" s="742"/>
    </row>
    <row r="160" spans="28:30" ht="12.75" customHeight="1">
      <c r="AB160" s="743"/>
      <c r="AC160" s="742"/>
      <c r="AD160" s="742"/>
    </row>
    <row r="161" spans="28:30" ht="12.75" customHeight="1">
      <c r="AB161" s="743"/>
      <c r="AC161" s="742"/>
      <c r="AD161" s="742"/>
    </row>
    <row r="162" spans="28:30" ht="12.75" customHeight="1">
      <c r="AB162" s="743"/>
      <c r="AC162" s="742"/>
      <c r="AD162" s="742"/>
    </row>
    <row r="163" spans="28:30" ht="12.75" customHeight="1">
      <c r="AB163" s="743"/>
      <c r="AC163" s="742"/>
      <c r="AD163" s="742"/>
    </row>
    <row r="164" spans="28:30" ht="12.75" customHeight="1">
      <c r="AB164" s="743"/>
      <c r="AC164" s="742"/>
      <c r="AD164" s="742"/>
    </row>
    <row r="165" spans="28:30" ht="12.75" customHeight="1">
      <c r="AB165" s="743"/>
      <c r="AC165" s="742"/>
      <c r="AD165" s="742"/>
    </row>
    <row r="166" spans="28:30" ht="12.75" customHeight="1">
      <c r="AB166" s="743"/>
      <c r="AC166" s="742"/>
      <c r="AD166" s="742"/>
    </row>
    <row r="167" spans="28:30" ht="12.75" customHeight="1">
      <c r="AB167" s="743"/>
      <c r="AC167" s="742"/>
      <c r="AD167" s="742"/>
    </row>
    <row r="168" spans="28:30" ht="12.75" customHeight="1">
      <c r="AB168" s="743"/>
      <c r="AC168" s="742"/>
      <c r="AD168" s="742"/>
    </row>
    <row r="169" spans="28:30" ht="12.75" customHeight="1">
      <c r="AB169" s="743"/>
      <c r="AC169" s="742"/>
      <c r="AD169" s="742"/>
    </row>
    <row r="170" spans="28:30" ht="12.75" customHeight="1">
      <c r="AB170" s="743"/>
      <c r="AC170" s="742"/>
      <c r="AD170" s="742"/>
    </row>
    <row r="171" spans="28:30" ht="12.75" customHeight="1">
      <c r="AB171" s="743"/>
      <c r="AC171" s="742"/>
      <c r="AD171" s="742"/>
    </row>
    <row r="172" spans="28:30" ht="12.75" customHeight="1">
      <c r="AB172" s="743"/>
      <c r="AC172" s="742"/>
      <c r="AD172" s="742"/>
    </row>
    <row r="173" spans="28:30" ht="12.75" customHeight="1">
      <c r="AB173" s="743"/>
      <c r="AC173" s="742"/>
      <c r="AD173" s="742"/>
    </row>
    <row r="174" spans="28:30" ht="12.75" customHeight="1">
      <c r="AB174" s="743"/>
      <c r="AC174" s="742"/>
      <c r="AD174" s="742"/>
    </row>
    <row r="175" spans="28:30" ht="12.75" customHeight="1">
      <c r="AB175" s="743"/>
      <c r="AC175" s="742"/>
      <c r="AD175" s="742"/>
    </row>
    <row r="176" spans="28:30" ht="12.75" customHeight="1">
      <c r="AB176" s="743"/>
      <c r="AC176" s="742"/>
      <c r="AD176" s="742"/>
    </row>
    <row r="177" spans="28:30" ht="12.75" customHeight="1">
      <c r="AB177" s="743"/>
      <c r="AC177" s="742"/>
      <c r="AD177" s="742"/>
    </row>
    <row r="178" spans="28:30" ht="12.75" customHeight="1">
      <c r="AB178" s="743"/>
      <c r="AC178" s="742"/>
      <c r="AD178" s="742"/>
    </row>
    <row r="179" spans="28:30" ht="12.75" customHeight="1">
      <c r="AB179" s="743"/>
      <c r="AC179" s="742"/>
      <c r="AD179" s="742"/>
    </row>
    <row r="180" spans="28:30" ht="12.75" customHeight="1">
      <c r="AB180" s="743"/>
      <c r="AC180" s="742"/>
      <c r="AD180" s="742"/>
    </row>
    <row r="181" spans="28:30" ht="12.75" customHeight="1">
      <c r="AB181" s="743"/>
      <c r="AC181" s="742"/>
      <c r="AD181" s="742"/>
    </row>
    <row r="182" spans="28:30" ht="12.75" customHeight="1">
      <c r="AB182" s="743"/>
      <c r="AC182" s="742"/>
      <c r="AD182" s="742"/>
    </row>
    <row r="183" spans="28:30" ht="12.75" customHeight="1">
      <c r="AB183" s="743"/>
      <c r="AC183" s="742"/>
      <c r="AD183" s="742"/>
    </row>
    <row r="184" spans="28:30" ht="12.75" customHeight="1">
      <c r="AB184" s="743"/>
      <c r="AC184" s="742"/>
      <c r="AD184" s="742"/>
    </row>
    <row r="185" spans="28:30" ht="12.75" customHeight="1">
      <c r="AB185" s="743"/>
      <c r="AC185" s="742"/>
      <c r="AD185" s="742"/>
    </row>
    <row r="186" spans="28:30" ht="12.75" customHeight="1">
      <c r="AB186" s="743"/>
      <c r="AC186" s="742"/>
      <c r="AD186" s="742"/>
    </row>
    <row r="187" spans="28:30" ht="12.75" customHeight="1">
      <c r="AB187" s="743"/>
      <c r="AC187" s="742"/>
      <c r="AD187" s="742"/>
    </row>
    <row r="188" spans="28:30" ht="12.75" customHeight="1">
      <c r="AB188" s="743"/>
      <c r="AC188" s="742"/>
      <c r="AD188" s="742"/>
    </row>
    <row r="189" spans="28:30" ht="12.75" customHeight="1">
      <c r="AB189" s="743"/>
      <c r="AC189" s="742"/>
      <c r="AD189" s="742"/>
    </row>
    <row r="190" spans="28:30" ht="12.75" customHeight="1">
      <c r="AB190" s="743"/>
      <c r="AC190" s="742"/>
      <c r="AD190" s="742"/>
    </row>
    <row r="191" spans="28:30" ht="12.75" customHeight="1">
      <c r="AB191" s="743"/>
      <c r="AC191" s="742"/>
      <c r="AD191" s="742"/>
    </row>
    <row r="192" spans="28:30" ht="12.75" customHeight="1">
      <c r="AB192" s="743"/>
      <c r="AC192" s="742"/>
      <c r="AD192" s="742"/>
    </row>
    <row r="193" spans="28:30" ht="12.75" customHeight="1">
      <c r="AB193" s="743"/>
      <c r="AC193" s="742"/>
      <c r="AD193" s="742"/>
    </row>
    <row r="194" spans="28:30" ht="12.75" customHeight="1">
      <c r="AB194" s="743"/>
      <c r="AC194" s="742"/>
      <c r="AD194" s="742"/>
    </row>
    <row r="195" spans="28:30" ht="12.75" customHeight="1">
      <c r="AB195" s="743"/>
      <c r="AC195" s="742"/>
      <c r="AD195" s="742"/>
    </row>
    <row r="196" spans="28:30" ht="12.75" customHeight="1">
      <c r="AB196" s="743"/>
      <c r="AC196" s="742"/>
      <c r="AD196" s="742"/>
    </row>
    <row r="197" spans="28:30" ht="12.75" customHeight="1">
      <c r="AB197" s="743"/>
      <c r="AC197" s="742"/>
      <c r="AD197" s="742"/>
    </row>
    <row r="198" spans="28:30" ht="12.75" customHeight="1">
      <c r="AB198" s="743"/>
      <c r="AC198" s="742"/>
      <c r="AD198" s="742"/>
    </row>
    <row r="199" spans="28:30" ht="12.75" customHeight="1">
      <c r="AB199" s="743"/>
      <c r="AC199" s="742"/>
      <c r="AD199" s="742"/>
    </row>
    <row r="200" spans="28:30" ht="12.75" customHeight="1">
      <c r="AB200" s="743"/>
      <c r="AC200" s="742"/>
      <c r="AD200" s="742"/>
    </row>
    <row r="201" spans="28:30" ht="12.75" customHeight="1">
      <c r="AB201" s="743"/>
      <c r="AC201" s="742"/>
      <c r="AD201" s="742"/>
    </row>
    <row r="202" spans="28:30" ht="12.75" customHeight="1">
      <c r="AB202" s="743"/>
      <c r="AC202" s="742"/>
      <c r="AD202" s="742"/>
    </row>
    <row r="203" spans="28:30" ht="12.75" customHeight="1">
      <c r="AB203" s="743"/>
      <c r="AC203" s="742"/>
      <c r="AD203" s="742"/>
    </row>
    <row r="204" spans="28:30" ht="12.75" customHeight="1">
      <c r="AB204" s="743"/>
      <c r="AC204" s="742"/>
      <c r="AD204" s="742"/>
    </row>
    <row r="205" spans="28:30" ht="12.75" customHeight="1">
      <c r="AB205" s="743"/>
      <c r="AC205" s="742"/>
      <c r="AD205" s="742"/>
    </row>
    <row r="206" spans="28:30" ht="12.75" customHeight="1">
      <c r="AB206" s="743"/>
      <c r="AC206" s="742"/>
      <c r="AD206" s="742"/>
    </row>
    <row r="207" spans="28:30" ht="12.75" customHeight="1">
      <c r="AB207" s="743"/>
      <c r="AC207" s="742"/>
      <c r="AD207" s="742"/>
    </row>
    <row r="208" spans="28:30" ht="12.75" customHeight="1">
      <c r="AB208" s="743"/>
      <c r="AC208" s="742"/>
      <c r="AD208" s="742"/>
    </row>
    <row r="209" spans="28:30" ht="12.75" customHeight="1">
      <c r="AB209" s="743"/>
      <c r="AC209" s="742"/>
      <c r="AD209" s="742"/>
    </row>
    <row r="210" spans="28:30" ht="12.75" customHeight="1">
      <c r="AB210" s="743"/>
      <c r="AC210" s="742"/>
      <c r="AD210" s="742"/>
    </row>
    <row r="211" spans="28:30" ht="12.75" customHeight="1">
      <c r="AB211" s="743"/>
      <c r="AC211" s="742"/>
      <c r="AD211" s="742"/>
    </row>
    <row r="212" spans="28:30" ht="12.75" customHeight="1">
      <c r="AB212" s="743"/>
      <c r="AC212" s="742"/>
      <c r="AD212" s="742"/>
    </row>
    <row r="213" spans="28:30" ht="12.75" customHeight="1">
      <c r="AB213" s="743"/>
      <c r="AC213" s="742"/>
      <c r="AD213" s="742"/>
    </row>
    <row r="214" spans="28:30" ht="12.75" customHeight="1">
      <c r="AB214" s="743"/>
      <c r="AC214" s="742"/>
      <c r="AD214" s="742"/>
    </row>
    <row r="215" spans="28:30" ht="12.75" customHeight="1">
      <c r="AB215" s="743"/>
      <c r="AC215" s="742"/>
      <c r="AD215" s="742"/>
    </row>
    <row r="216" spans="28:30" ht="12.75" customHeight="1">
      <c r="AB216" s="743"/>
      <c r="AC216" s="742"/>
      <c r="AD216" s="742"/>
    </row>
    <row r="217" spans="28:30" ht="12.75" customHeight="1">
      <c r="AB217" s="743"/>
      <c r="AC217" s="742"/>
      <c r="AD217" s="742"/>
    </row>
    <row r="218" spans="28:30" ht="12.75" customHeight="1">
      <c r="AB218" s="743"/>
      <c r="AC218" s="742"/>
      <c r="AD218" s="742"/>
    </row>
    <row r="219" spans="28:30" ht="12.75" customHeight="1">
      <c r="AB219" s="743"/>
      <c r="AC219" s="742"/>
      <c r="AD219" s="742"/>
    </row>
    <row r="220" spans="28:30" ht="12.75" customHeight="1">
      <c r="AB220" s="743"/>
      <c r="AC220" s="742"/>
      <c r="AD220" s="742"/>
    </row>
    <row r="221" spans="28:30" ht="12.75" customHeight="1">
      <c r="AB221" s="743"/>
      <c r="AC221" s="742"/>
      <c r="AD221" s="742"/>
    </row>
    <row r="222" spans="28:30" ht="12.75" customHeight="1">
      <c r="AB222" s="743"/>
      <c r="AC222" s="742"/>
      <c r="AD222" s="742"/>
    </row>
    <row r="223" spans="28:30" ht="12.75" customHeight="1">
      <c r="AB223" s="743"/>
      <c r="AC223" s="742"/>
      <c r="AD223" s="742"/>
    </row>
    <row r="224" spans="28:30" ht="12.75" customHeight="1">
      <c r="AB224" s="743"/>
      <c r="AC224" s="742"/>
      <c r="AD224" s="742"/>
    </row>
    <row r="225" spans="28:30" ht="12.75" customHeight="1">
      <c r="AB225" s="743"/>
      <c r="AC225" s="742"/>
      <c r="AD225" s="742"/>
    </row>
    <row r="226" spans="28:30" ht="12.75" customHeight="1">
      <c r="AB226" s="743"/>
      <c r="AC226" s="742"/>
      <c r="AD226" s="742"/>
    </row>
    <row r="227" spans="28:30" ht="12.75" customHeight="1">
      <c r="AB227" s="743"/>
      <c r="AC227" s="742"/>
      <c r="AD227" s="742"/>
    </row>
    <row r="228" spans="28:30" ht="12.75" customHeight="1">
      <c r="AB228" s="743"/>
      <c r="AC228" s="742"/>
      <c r="AD228" s="742"/>
    </row>
    <row r="229" spans="28:30" ht="12.75" customHeight="1">
      <c r="AB229" s="743"/>
      <c r="AC229" s="742"/>
      <c r="AD229" s="742"/>
    </row>
    <row r="230" spans="28:30" ht="12.75" customHeight="1">
      <c r="AB230" s="743"/>
      <c r="AC230" s="742"/>
      <c r="AD230" s="742"/>
    </row>
    <row r="231" spans="28:30" ht="12.75" customHeight="1">
      <c r="AB231" s="743"/>
      <c r="AC231" s="742"/>
      <c r="AD231" s="742"/>
    </row>
    <row r="232" spans="28:30" ht="12.75" customHeight="1">
      <c r="AB232" s="743"/>
      <c r="AC232" s="742"/>
      <c r="AD232" s="742"/>
    </row>
    <row r="233" spans="28:30" ht="12.75" customHeight="1">
      <c r="AB233" s="743"/>
      <c r="AC233" s="742"/>
      <c r="AD233" s="742"/>
    </row>
    <row r="234" spans="28:30" ht="12.75" customHeight="1">
      <c r="AB234" s="743"/>
      <c r="AC234" s="742"/>
      <c r="AD234" s="742"/>
    </row>
    <row r="235" spans="28:30" ht="12.75" customHeight="1">
      <c r="AB235" s="743"/>
      <c r="AC235" s="742"/>
      <c r="AD235" s="742"/>
    </row>
    <row r="236" spans="28:30" ht="12.75" customHeight="1">
      <c r="AB236" s="743"/>
      <c r="AC236" s="742"/>
      <c r="AD236" s="742"/>
    </row>
    <row r="237" spans="28:30" ht="12.75" customHeight="1">
      <c r="AB237" s="743"/>
      <c r="AC237" s="742"/>
      <c r="AD237" s="742"/>
    </row>
    <row r="238" spans="28:30" ht="12.75" customHeight="1">
      <c r="AB238" s="743"/>
      <c r="AC238" s="742"/>
      <c r="AD238" s="742"/>
    </row>
    <row r="239" spans="28:30" ht="12.75" customHeight="1">
      <c r="AB239" s="743"/>
      <c r="AC239" s="742"/>
      <c r="AD239" s="742"/>
    </row>
    <row r="240" spans="28:30" ht="12.75" customHeight="1">
      <c r="AB240" s="743"/>
      <c r="AC240" s="742"/>
      <c r="AD240" s="742"/>
    </row>
    <row r="241" spans="28:30" ht="12.75" customHeight="1">
      <c r="AB241" s="743"/>
      <c r="AC241" s="742"/>
      <c r="AD241" s="742"/>
    </row>
    <row r="242" spans="28:30" ht="12.75" customHeight="1">
      <c r="AB242" s="743"/>
      <c r="AC242" s="742"/>
      <c r="AD242" s="742"/>
    </row>
    <row r="243" spans="28:30" ht="12.75" customHeight="1">
      <c r="AB243" s="743"/>
      <c r="AC243" s="742"/>
      <c r="AD243" s="742"/>
    </row>
    <row r="244" spans="28:30" ht="12.75" customHeight="1">
      <c r="AB244" s="743"/>
      <c r="AC244" s="742"/>
      <c r="AD244" s="742"/>
    </row>
    <row r="245" spans="28:30" ht="12.75" customHeight="1">
      <c r="AB245" s="743"/>
      <c r="AC245" s="742"/>
      <c r="AD245" s="742"/>
    </row>
    <row r="246" spans="28:30" ht="12.75" customHeight="1">
      <c r="AB246" s="743"/>
      <c r="AC246" s="742"/>
      <c r="AD246" s="742"/>
    </row>
    <row r="247" spans="28:30" ht="12.75" customHeight="1">
      <c r="AB247" s="743"/>
      <c r="AC247" s="742"/>
      <c r="AD247" s="742"/>
    </row>
    <row r="248" spans="28:30" ht="12.75" customHeight="1">
      <c r="AB248" s="743"/>
      <c r="AC248" s="742"/>
      <c r="AD248" s="742"/>
    </row>
    <row r="249" spans="28:30" ht="12.75" customHeight="1">
      <c r="AB249" s="743"/>
      <c r="AC249" s="742"/>
      <c r="AD249" s="742"/>
    </row>
    <row r="250" spans="28:30" ht="15.75" customHeight="1"/>
    <row r="251" spans="28:30" ht="15.75" customHeight="1"/>
    <row r="252" spans="28:30" ht="15.75" customHeight="1"/>
    <row r="253" spans="28:30" ht="15.75" customHeight="1"/>
    <row r="254" spans="28:30" ht="15.75" customHeight="1"/>
    <row r="255" spans="28:30" ht="15.75" customHeight="1"/>
    <row r="256" spans="28:3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AC49" xr:uid="{00000000-0009-0000-0000-000027000000}"/>
  <mergeCells count="38">
    <mergeCell ref="A47:G47"/>
    <mergeCell ref="H47:N47"/>
    <mergeCell ref="O47:W47"/>
    <mergeCell ref="X47:AB47"/>
    <mergeCell ref="A48:G48"/>
    <mergeCell ref="H48:N48"/>
    <mergeCell ref="O48:W48"/>
    <mergeCell ref="X48:AB48"/>
    <mergeCell ref="A49:G49"/>
    <mergeCell ref="H49:N49"/>
    <mergeCell ref="O49:W49"/>
    <mergeCell ref="X49:AB49"/>
    <mergeCell ref="A45:G45"/>
    <mergeCell ref="H45:N45"/>
    <mergeCell ref="O45:W45"/>
    <mergeCell ref="X45:AB45"/>
    <mergeCell ref="H46:N46"/>
    <mergeCell ref="O46:W46"/>
    <mergeCell ref="X46:AB46"/>
    <mergeCell ref="A46:G46"/>
    <mergeCell ref="O44:W44"/>
    <mergeCell ref="X44:AB44"/>
    <mergeCell ref="A1:D2"/>
    <mergeCell ref="A3:C3"/>
    <mergeCell ref="A43:G43"/>
    <mergeCell ref="H43:N43"/>
    <mergeCell ref="O43:AB43"/>
    <mergeCell ref="A44:G44"/>
    <mergeCell ref="H44:N44"/>
    <mergeCell ref="AD3:AE3"/>
    <mergeCell ref="AE5:AE42"/>
    <mergeCell ref="E1:F1"/>
    <mergeCell ref="G1:AE1"/>
    <mergeCell ref="E2:F2"/>
    <mergeCell ref="G2:R2"/>
    <mergeCell ref="S2:W2"/>
    <mergeCell ref="X2:AB2"/>
    <mergeCell ref="AC2:AD2"/>
  </mergeCells>
  <dataValidations count="1">
    <dataValidation type="list" allowBlank="1" showInputMessage="1" showErrorMessage="1" prompt=" - " sqref="G21:G23 G25" xr:uid="{00000000-0002-0000-2700-000000000000}">
      <formula1>$BB$5:$BB$13</formula1>
    </dataValidation>
  </dataValidations>
  <pageMargins left="0.7" right="0.7" top="0.75" bottom="0.75" header="0" footer="0"/>
  <pageSetup orientation="landscape"/>
  <drawing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1:AB1000"/>
  <sheetViews>
    <sheetView workbookViewId="0"/>
  </sheetViews>
  <sheetFormatPr baseColWidth="10" defaultColWidth="12.5703125" defaultRowHeight="15" customHeight="1"/>
  <cols>
    <col min="1" max="28" width="10.5703125" customWidth="1"/>
  </cols>
  <sheetData>
    <row r="1" spans="3:28" ht="12.75" customHeight="1"/>
    <row r="2" spans="3:28" ht="12.75" customHeight="1">
      <c r="C2" s="576"/>
      <c r="D2" s="576"/>
      <c r="E2" s="576"/>
      <c r="F2" s="576"/>
      <c r="G2" s="576"/>
      <c r="H2" s="576"/>
      <c r="I2" s="576"/>
      <c r="J2" s="576"/>
      <c r="K2" s="576"/>
      <c r="L2" s="576"/>
      <c r="M2" s="576"/>
      <c r="N2" s="576"/>
      <c r="O2" s="576"/>
      <c r="P2" s="576"/>
      <c r="Q2" s="576"/>
      <c r="R2" s="576"/>
      <c r="S2" s="576"/>
      <c r="T2" s="576"/>
      <c r="U2" s="576"/>
      <c r="V2" s="576"/>
      <c r="W2" s="576"/>
      <c r="X2" s="576"/>
      <c r="Y2" s="576"/>
      <c r="Z2" s="576"/>
      <c r="AA2" s="577"/>
      <c r="AB2" s="578"/>
    </row>
    <row r="3" spans="3:28" ht="12.75" customHeight="1">
      <c r="C3" s="586">
        <v>1</v>
      </c>
      <c r="D3" s="587" t="s">
        <v>754</v>
      </c>
      <c r="E3" s="588" t="s">
        <v>21</v>
      </c>
      <c r="F3" s="588" t="s">
        <v>110</v>
      </c>
      <c r="G3" s="588" t="s">
        <v>755</v>
      </c>
      <c r="H3" s="588" t="s">
        <v>756</v>
      </c>
      <c r="I3" s="589">
        <v>100</v>
      </c>
      <c r="J3" s="590" t="s">
        <v>57</v>
      </c>
      <c r="K3" s="591" t="s">
        <v>58</v>
      </c>
      <c r="L3" s="592" t="s">
        <v>59</v>
      </c>
      <c r="M3" s="593" t="s">
        <v>51</v>
      </c>
      <c r="N3" s="588" t="s">
        <v>757</v>
      </c>
      <c r="O3" s="594" t="s">
        <v>29</v>
      </c>
      <c r="P3" s="594" t="s">
        <v>29</v>
      </c>
      <c r="Q3" s="595">
        <f>'PN-Plan estrategico'!E32</f>
        <v>0</v>
      </c>
      <c r="R3" s="594" t="s">
        <v>29</v>
      </c>
      <c r="S3" s="594" t="s">
        <v>29</v>
      </c>
      <c r="T3" s="596" t="str">
        <f>'PN-Plan estrategico'!E33</f>
        <v>VARIABLE 3</v>
      </c>
      <c r="U3" s="594" t="s">
        <v>29</v>
      </c>
      <c r="V3" s="594" t="s">
        <v>29</v>
      </c>
      <c r="W3" s="596">
        <f>'PN-Plan estrategico'!E34</f>
        <v>0</v>
      </c>
      <c r="X3" s="594" t="s">
        <v>29</v>
      </c>
      <c r="Y3" s="594" t="s">
        <v>29</v>
      </c>
      <c r="Z3" s="596">
        <f>'PN-Plan estrategico'!E35</f>
        <v>0</v>
      </c>
      <c r="AA3" s="597">
        <f>AVERAGE(Q3,T3)</f>
        <v>0</v>
      </c>
      <c r="AB3" s="598" t="s">
        <v>758</v>
      </c>
    </row>
    <row r="4" spans="3:28" ht="12.75" customHeight="1">
      <c r="C4" s="602">
        <v>2</v>
      </c>
      <c r="D4" s="603" t="s">
        <v>106</v>
      </c>
      <c r="E4" s="604" t="s">
        <v>21</v>
      </c>
      <c r="F4" s="604" t="s">
        <v>110</v>
      </c>
      <c r="G4" s="604" t="s">
        <v>755</v>
      </c>
      <c r="H4" s="604" t="s">
        <v>116</v>
      </c>
      <c r="I4" s="605">
        <v>1</v>
      </c>
      <c r="J4" s="606" t="s">
        <v>57</v>
      </c>
      <c r="K4" s="607" t="s">
        <v>119</v>
      </c>
      <c r="L4" s="608" t="s">
        <v>761</v>
      </c>
      <c r="M4" s="604" t="s">
        <v>757</v>
      </c>
      <c r="N4" s="604" t="s">
        <v>757</v>
      </c>
      <c r="O4" s="609" t="s">
        <v>29</v>
      </c>
      <c r="P4" s="609" t="s">
        <v>29</v>
      </c>
      <c r="Q4" s="609" t="s">
        <v>29</v>
      </c>
      <c r="R4" s="610">
        <f>'PN-Plan ParticipC'!E32</f>
        <v>0</v>
      </c>
      <c r="S4" s="609" t="s">
        <v>29</v>
      </c>
      <c r="T4" s="609" t="s">
        <v>29</v>
      </c>
      <c r="U4" s="609" t="s">
        <v>29</v>
      </c>
      <c r="V4" s="610" t="str">
        <f>'PN-Plan ParticipC'!E33</f>
        <v>VARIABLE 3</v>
      </c>
      <c r="W4" s="609" t="s">
        <v>29</v>
      </c>
      <c r="X4" s="609" t="s">
        <v>29</v>
      </c>
      <c r="Y4" s="609" t="s">
        <v>29</v>
      </c>
      <c r="Z4" s="610">
        <f>'PN-Plan ParticipC'!E34</f>
        <v>0</v>
      </c>
      <c r="AA4" s="597">
        <f t="shared" ref="AA4:AA5" si="0">AVERAGE(R4,V4)</f>
        <v>0</v>
      </c>
      <c r="AB4" s="598" t="s">
        <v>758</v>
      </c>
    </row>
    <row r="5" spans="3:28" ht="12.75" customHeight="1">
      <c r="C5" s="613">
        <v>3</v>
      </c>
      <c r="D5" s="614" t="s">
        <v>763</v>
      </c>
      <c r="E5" s="615" t="s">
        <v>21</v>
      </c>
      <c r="F5" s="615" t="s">
        <v>110</v>
      </c>
      <c r="G5" s="615" t="s">
        <v>755</v>
      </c>
      <c r="H5" s="615" t="s">
        <v>764</v>
      </c>
      <c r="I5" s="616">
        <v>1</v>
      </c>
      <c r="J5" s="617" t="s">
        <v>57</v>
      </c>
      <c r="K5" s="618" t="s">
        <v>119</v>
      </c>
      <c r="L5" s="619" t="s">
        <v>761</v>
      </c>
      <c r="M5" s="615" t="s">
        <v>757</v>
      </c>
      <c r="N5" s="615" t="s">
        <v>757</v>
      </c>
      <c r="O5" s="620" t="s">
        <v>29</v>
      </c>
      <c r="P5" s="620" t="s">
        <v>29</v>
      </c>
      <c r="Q5" s="620" t="s">
        <v>29</v>
      </c>
      <c r="R5" s="621">
        <f>'PN-PTEP'!E32</f>
        <v>0</v>
      </c>
      <c r="S5" s="622" t="s">
        <v>29</v>
      </c>
      <c r="T5" s="622" t="s">
        <v>29</v>
      </c>
      <c r="U5" s="622" t="s">
        <v>29</v>
      </c>
      <c r="V5" s="621" t="str">
        <f>'PN-PTEP'!E33</f>
        <v>VARIABLE 3</v>
      </c>
      <c r="W5" s="622" t="s">
        <v>29</v>
      </c>
      <c r="X5" s="622" t="s">
        <v>29</v>
      </c>
      <c r="Y5" s="622" t="s">
        <v>29</v>
      </c>
      <c r="Z5" s="621" t="str">
        <f>'PN-PTEP'!E34</f>
        <v>N/A</v>
      </c>
      <c r="AA5" s="597">
        <f t="shared" si="0"/>
        <v>0</v>
      </c>
      <c r="AB5" s="598" t="s">
        <v>758</v>
      </c>
    </row>
    <row r="6" spans="3:28" ht="12.75" customHeight="1">
      <c r="C6" s="586">
        <v>4</v>
      </c>
      <c r="D6" s="587" t="s">
        <v>766</v>
      </c>
      <c r="E6" s="588" t="s">
        <v>21</v>
      </c>
      <c r="F6" s="588" t="s">
        <v>767</v>
      </c>
      <c r="G6" s="588" t="s">
        <v>755</v>
      </c>
      <c r="H6" s="588" t="s">
        <v>768</v>
      </c>
      <c r="I6" s="624">
        <v>1</v>
      </c>
      <c r="J6" s="590" t="s">
        <v>57</v>
      </c>
      <c r="K6" s="591" t="s">
        <v>696</v>
      </c>
      <c r="L6" s="592" t="s">
        <v>769</v>
      </c>
      <c r="M6" s="593" t="s">
        <v>253</v>
      </c>
      <c r="N6" s="593" t="s">
        <v>51</v>
      </c>
      <c r="O6" s="595" t="e">
        <f t="shared" ref="O6:Z6" si="1">#REF!</f>
        <v>#REF!</v>
      </c>
      <c r="P6" s="595" t="e">
        <f t="shared" si="1"/>
        <v>#REF!</v>
      </c>
      <c r="Q6" s="595" t="e">
        <f t="shared" si="1"/>
        <v>#REF!</v>
      </c>
      <c r="R6" s="625" t="e">
        <f t="shared" si="1"/>
        <v>#REF!</v>
      </c>
      <c r="S6" s="625" t="e">
        <f t="shared" si="1"/>
        <v>#REF!</v>
      </c>
      <c r="T6" s="625" t="e">
        <f t="shared" si="1"/>
        <v>#REF!</v>
      </c>
      <c r="U6" s="625" t="e">
        <f t="shared" si="1"/>
        <v>#REF!</v>
      </c>
      <c r="V6" s="625" t="e">
        <f t="shared" si="1"/>
        <v>#REF!</v>
      </c>
      <c r="W6" s="625" t="e">
        <f t="shared" si="1"/>
        <v>#REF!</v>
      </c>
      <c r="X6" s="625" t="e">
        <f t="shared" si="1"/>
        <v>#REF!</v>
      </c>
      <c r="Y6" s="625" t="e">
        <f t="shared" si="1"/>
        <v>#REF!</v>
      </c>
      <c r="Z6" s="625" t="e">
        <f t="shared" si="1"/>
        <v>#REF!</v>
      </c>
      <c r="AA6" s="722"/>
      <c r="AB6" s="744"/>
    </row>
    <row r="7" spans="3:28" ht="12.75" customHeight="1">
      <c r="C7" s="586">
        <v>5</v>
      </c>
      <c r="D7" s="603" t="s">
        <v>220</v>
      </c>
      <c r="E7" s="604" t="s">
        <v>20</v>
      </c>
      <c r="F7" s="604" t="s">
        <v>772</v>
      </c>
      <c r="G7" s="604" t="s">
        <v>37</v>
      </c>
      <c r="H7" s="604" t="s">
        <v>223</v>
      </c>
      <c r="I7" s="605">
        <v>0</v>
      </c>
      <c r="J7" s="629">
        <v>0</v>
      </c>
      <c r="K7" s="630" t="s">
        <v>225</v>
      </c>
      <c r="L7" s="631" t="s">
        <v>773</v>
      </c>
      <c r="M7" s="632" t="s">
        <v>51</v>
      </c>
      <c r="N7" s="604" t="s">
        <v>757</v>
      </c>
      <c r="O7" s="609" t="s">
        <v>29</v>
      </c>
      <c r="P7" s="609" t="s">
        <v>29</v>
      </c>
      <c r="Q7" s="633" t="e">
        <f>#REF!</f>
        <v>#REF!</v>
      </c>
      <c r="R7" s="609" t="s">
        <v>29</v>
      </c>
      <c r="S7" s="609" t="s">
        <v>29</v>
      </c>
      <c r="T7" s="633" t="e">
        <f>#REF!</f>
        <v>#REF!</v>
      </c>
      <c r="U7" s="609" t="s">
        <v>29</v>
      </c>
      <c r="V7" s="609" t="s">
        <v>29</v>
      </c>
      <c r="W7" s="633" t="e">
        <f>#REF!</f>
        <v>#REF!</v>
      </c>
      <c r="X7" s="609" t="s">
        <v>29</v>
      </c>
      <c r="Y7" s="609" t="s">
        <v>29</v>
      </c>
      <c r="Z7" s="633" t="e">
        <f t="shared" ref="Z7:Z10" si="2">#REF!</f>
        <v>#REF!</v>
      </c>
      <c r="AA7" s="634" t="e">
        <f>Q7</f>
        <v>#REF!</v>
      </c>
      <c r="AB7" s="598" t="s">
        <v>758</v>
      </c>
    </row>
    <row r="8" spans="3:28" ht="12.75" customHeight="1">
      <c r="C8" s="602">
        <v>6</v>
      </c>
      <c r="D8" s="603" t="s">
        <v>231</v>
      </c>
      <c r="E8" s="604" t="s">
        <v>21</v>
      </c>
      <c r="F8" s="604" t="s">
        <v>110</v>
      </c>
      <c r="G8" s="604" t="s">
        <v>755</v>
      </c>
      <c r="H8" s="604" t="s">
        <v>234</v>
      </c>
      <c r="I8" s="605">
        <v>1</v>
      </c>
      <c r="J8" s="629" t="s">
        <v>237</v>
      </c>
      <c r="K8" s="630" t="s">
        <v>238</v>
      </c>
      <c r="L8" s="631" t="s">
        <v>239</v>
      </c>
      <c r="M8" s="632" t="s">
        <v>236</v>
      </c>
      <c r="N8" s="632" t="s">
        <v>236</v>
      </c>
      <c r="O8" s="609" t="s">
        <v>29</v>
      </c>
      <c r="P8" s="609" t="s">
        <v>29</v>
      </c>
      <c r="Q8" s="609" t="s">
        <v>29</v>
      </c>
      <c r="R8" s="609" t="s">
        <v>29</v>
      </c>
      <c r="S8" s="609" t="s">
        <v>29</v>
      </c>
      <c r="T8" s="609" t="s">
        <v>29</v>
      </c>
      <c r="U8" s="609" t="s">
        <v>29</v>
      </c>
      <c r="V8" s="609" t="s">
        <v>29</v>
      </c>
      <c r="W8" s="609" t="s">
        <v>29</v>
      </c>
      <c r="X8" s="609" t="s">
        <v>29</v>
      </c>
      <c r="Y8" s="609" t="s">
        <v>29</v>
      </c>
      <c r="Z8" s="633" t="e">
        <f t="shared" si="2"/>
        <v>#REF!</v>
      </c>
      <c r="AA8" s="635" t="e">
        <f>Z8</f>
        <v>#REF!</v>
      </c>
      <c r="AB8" s="745"/>
    </row>
    <row r="9" spans="3:28" ht="12.75" customHeight="1">
      <c r="C9" s="613">
        <v>7</v>
      </c>
      <c r="D9" s="603" t="s">
        <v>776</v>
      </c>
      <c r="E9" s="636" t="s">
        <v>22</v>
      </c>
      <c r="F9" s="604" t="s">
        <v>777</v>
      </c>
      <c r="G9" s="604" t="s">
        <v>37</v>
      </c>
      <c r="H9" s="604" t="s">
        <v>778</v>
      </c>
      <c r="I9" s="605">
        <v>0</v>
      </c>
      <c r="J9" s="629" t="s">
        <v>779</v>
      </c>
      <c r="K9" s="630" t="s">
        <v>780</v>
      </c>
      <c r="L9" s="631" t="s">
        <v>781</v>
      </c>
      <c r="M9" s="632" t="s">
        <v>51</v>
      </c>
      <c r="N9" s="632" t="s">
        <v>51</v>
      </c>
      <c r="O9" s="609" t="s">
        <v>29</v>
      </c>
      <c r="P9" s="609" t="s">
        <v>29</v>
      </c>
      <c r="Q9" s="610" t="e">
        <f t="shared" ref="Q9:Q10" si="3">#REF!</f>
        <v>#REF!</v>
      </c>
      <c r="R9" s="609" t="s">
        <v>29</v>
      </c>
      <c r="S9" s="609" t="s">
        <v>29</v>
      </c>
      <c r="T9" s="610" t="e">
        <f t="shared" ref="T9:T10" si="4">#REF!</f>
        <v>#REF!</v>
      </c>
      <c r="U9" s="609" t="s">
        <v>29</v>
      </c>
      <c r="V9" s="609" t="s">
        <v>29</v>
      </c>
      <c r="W9" s="610" t="e">
        <f t="shared" ref="W9:W10" si="5">#REF!</f>
        <v>#REF!</v>
      </c>
      <c r="X9" s="609" t="s">
        <v>29</v>
      </c>
      <c r="Y9" s="609" t="s">
        <v>29</v>
      </c>
      <c r="Z9" s="610" t="e">
        <f t="shared" si="2"/>
        <v>#REF!</v>
      </c>
      <c r="AA9" s="637" t="e">
        <f>Q9</f>
        <v>#REF!</v>
      </c>
      <c r="AB9" s="598" t="s">
        <v>758</v>
      </c>
    </row>
    <row r="10" spans="3:28" ht="12.75" customHeight="1">
      <c r="C10" s="586">
        <v>8</v>
      </c>
      <c r="D10" s="603" t="s">
        <v>288</v>
      </c>
      <c r="E10" s="604" t="s">
        <v>21</v>
      </c>
      <c r="F10" s="604" t="s">
        <v>110</v>
      </c>
      <c r="G10" s="604" t="s">
        <v>755</v>
      </c>
      <c r="H10" s="604" t="s">
        <v>783</v>
      </c>
      <c r="I10" s="605">
        <v>1</v>
      </c>
      <c r="J10" s="629" t="s">
        <v>237</v>
      </c>
      <c r="K10" s="630" t="s">
        <v>238</v>
      </c>
      <c r="L10" s="631" t="s">
        <v>239</v>
      </c>
      <c r="M10" s="632" t="s">
        <v>51</v>
      </c>
      <c r="N10" s="632" t="s">
        <v>51</v>
      </c>
      <c r="O10" s="609" t="s">
        <v>29</v>
      </c>
      <c r="P10" s="609" t="s">
        <v>29</v>
      </c>
      <c r="Q10" s="610" t="e">
        <f t="shared" si="3"/>
        <v>#REF!</v>
      </c>
      <c r="R10" s="609" t="s">
        <v>29</v>
      </c>
      <c r="S10" s="609" t="s">
        <v>29</v>
      </c>
      <c r="T10" s="610" t="e">
        <f t="shared" si="4"/>
        <v>#REF!</v>
      </c>
      <c r="U10" s="609" t="s">
        <v>29</v>
      </c>
      <c r="V10" s="609" t="s">
        <v>29</v>
      </c>
      <c r="W10" s="610" t="e">
        <f t="shared" si="5"/>
        <v>#REF!</v>
      </c>
      <c r="X10" s="609" t="s">
        <v>29</v>
      </c>
      <c r="Y10" s="609" t="s">
        <v>29</v>
      </c>
      <c r="Z10" s="610" t="e">
        <f t="shared" si="2"/>
        <v>#REF!</v>
      </c>
      <c r="AA10" s="634"/>
      <c r="AB10" s="746"/>
    </row>
    <row r="11" spans="3:28" ht="12.75" customHeight="1">
      <c r="C11" s="586">
        <v>9</v>
      </c>
      <c r="D11" s="603" t="s">
        <v>785</v>
      </c>
      <c r="E11" s="636" t="s">
        <v>22</v>
      </c>
      <c r="F11" s="604" t="s">
        <v>777</v>
      </c>
      <c r="G11" s="604" t="s">
        <v>37</v>
      </c>
      <c r="H11" s="604" t="s">
        <v>786</v>
      </c>
      <c r="I11" s="605">
        <v>0</v>
      </c>
      <c r="J11" s="629" t="s">
        <v>306</v>
      </c>
      <c r="K11" s="630" t="s">
        <v>307</v>
      </c>
      <c r="L11" s="631" t="s">
        <v>308</v>
      </c>
      <c r="M11" s="632" t="s">
        <v>253</v>
      </c>
      <c r="N11" s="632" t="s">
        <v>51</v>
      </c>
      <c r="O11" s="610" t="e">
        <f t="shared" ref="O11:Z11" si="6">#REF!</f>
        <v>#REF!</v>
      </c>
      <c r="P11" s="610" t="e">
        <f t="shared" si="6"/>
        <v>#REF!</v>
      </c>
      <c r="Q11" s="610" t="e">
        <f t="shared" si="6"/>
        <v>#REF!</v>
      </c>
      <c r="R11" s="610" t="e">
        <f t="shared" si="6"/>
        <v>#REF!</v>
      </c>
      <c r="S11" s="610" t="e">
        <f t="shared" si="6"/>
        <v>#REF!</v>
      </c>
      <c r="T11" s="610" t="e">
        <f t="shared" si="6"/>
        <v>#REF!</v>
      </c>
      <c r="U11" s="610" t="e">
        <f t="shared" si="6"/>
        <v>#REF!</v>
      </c>
      <c r="V11" s="610" t="e">
        <f t="shared" si="6"/>
        <v>#REF!</v>
      </c>
      <c r="W11" s="610" t="e">
        <f t="shared" si="6"/>
        <v>#REF!</v>
      </c>
      <c r="X11" s="610" t="e">
        <f t="shared" si="6"/>
        <v>#REF!</v>
      </c>
      <c r="Y11" s="610" t="e">
        <f t="shared" si="6"/>
        <v>#REF!</v>
      </c>
      <c r="Z11" s="610" t="e">
        <f t="shared" si="6"/>
        <v>#REF!</v>
      </c>
      <c r="AA11" s="634" t="e">
        <f>AVERAGE(O11:T11)</f>
        <v>#REF!</v>
      </c>
      <c r="AB11" s="638" t="s">
        <v>787</v>
      </c>
    </row>
    <row r="12" spans="3:28" ht="12.75" customHeight="1">
      <c r="C12" s="602">
        <v>10</v>
      </c>
      <c r="D12" s="587" t="s">
        <v>335</v>
      </c>
      <c r="E12" s="588" t="s">
        <v>21</v>
      </c>
      <c r="F12" s="588" t="s">
        <v>110</v>
      </c>
      <c r="G12" s="588" t="s">
        <v>755</v>
      </c>
      <c r="H12" s="588" t="s">
        <v>788</v>
      </c>
      <c r="I12" s="624">
        <v>0.9</v>
      </c>
      <c r="J12" s="639" t="s">
        <v>343</v>
      </c>
      <c r="K12" s="640" t="s">
        <v>119</v>
      </c>
      <c r="L12" s="641" t="s">
        <v>344</v>
      </c>
      <c r="M12" s="593" t="s">
        <v>51</v>
      </c>
      <c r="N12" s="593" t="s">
        <v>51</v>
      </c>
      <c r="O12" s="594" t="s">
        <v>29</v>
      </c>
      <c r="P12" s="594" t="s">
        <v>29</v>
      </c>
      <c r="Q12" s="595">
        <f>'COM Solic BRIEF'!D32</f>
        <v>0</v>
      </c>
      <c r="R12" s="594" t="s">
        <v>29</v>
      </c>
      <c r="S12" s="594" t="s">
        <v>29</v>
      </c>
      <c r="T12" s="595" t="str">
        <f>'COM Solic BRIEF'!D33</f>
        <v>VARIABLE 2</v>
      </c>
      <c r="U12" s="594" t="s">
        <v>29</v>
      </c>
      <c r="V12" s="594" t="s">
        <v>29</v>
      </c>
      <c r="W12" s="732">
        <f>'COM Solic BRIEF'!D34</f>
        <v>195</v>
      </c>
      <c r="X12" s="594" t="s">
        <v>29</v>
      </c>
      <c r="Y12" s="594" t="s">
        <v>29</v>
      </c>
      <c r="Z12" s="732">
        <f>'COM Solic BRIEF'!D35</f>
        <v>254</v>
      </c>
      <c r="AA12" s="642">
        <f>AVERAGE(Q12,T12)</f>
        <v>0</v>
      </c>
      <c r="AB12" s="654" t="s">
        <v>787</v>
      </c>
    </row>
    <row r="13" spans="3:28" ht="12.75" customHeight="1">
      <c r="C13" s="613">
        <v>11</v>
      </c>
      <c r="D13" s="614" t="s">
        <v>352</v>
      </c>
      <c r="E13" s="646" t="s">
        <v>207</v>
      </c>
      <c r="F13" s="615" t="s">
        <v>110</v>
      </c>
      <c r="G13" s="615" t="s">
        <v>755</v>
      </c>
      <c r="H13" s="615" t="s">
        <v>355</v>
      </c>
      <c r="I13" s="616">
        <v>0</v>
      </c>
      <c r="J13" s="647" t="s">
        <v>357</v>
      </c>
      <c r="K13" s="648" t="s">
        <v>358</v>
      </c>
      <c r="L13" s="649" t="s">
        <v>359</v>
      </c>
      <c r="M13" s="650" t="s">
        <v>51</v>
      </c>
      <c r="N13" s="650" t="s">
        <v>51</v>
      </c>
      <c r="O13" s="622" t="s">
        <v>29</v>
      </c>
      <c r="P13" s="622" t="s">
        <v>29</v>
      </c>
      <c r="Q13" s="651">
        <f>'COM Quejas pub inf'!D32</f>
        <v>0</v>
      </c>
      <c r="R13" s="622" t="s">
        <v>29</v>
      </c>
      <c r="S13" s="622" t="s">
        <v>29</v>
      </c>
      <c r="T13" s="651" t="str">
        <f>'COM Quejas pub inf'!D33</f>
        <v>VARIABLE 2</v>
      </c>
      <c r="U13" s="622" t="s">
        <v>29</v>
      </c>
      <c r="V13" s="622" t="s">
        <v>29</v>
      </c>
      <c r="W13" s="651">
        <f>'COM Quejas pub inf'!D34</f>
        <v>216</v>
      </c>
      <c r="X13" s="622" t="s">
        <v>29</v>
      </c>
      <c r="Y13" s="622" t="s">
        <v>29</v>
      </c>
      <c r="Z13" s="651">
        <f>'COM Quejas pub inf'!D35</f>
        <v>164</v>
      </c>
      <c r="AA13" s="652">
        <f>Q13</f>
        <v>0</v>
      </c>
      <c r="AB13" s="643" t="s">
        <v>758</v>
      </c>
    </row>
    <row r="14" spans="3:28" ht="12.75" customHeight="1">
      <c r="C14" s="586">
        <v>12</v>
      </c>
      <c r="D14" s="587" t="s">
        <v>789</v>
      </c>
      <c r="E14" s="588" t="s">
        <v>147</v>
      </c>
      <c r="F14" s="588" t="s">
        <v>110</v>
      </c>
      <c r="G14" s="588" t="s">
        <v>755</v>
      </c>
      <c r="H14" s="588" t="s">
        <v>790</v>
      </c>
      <c r="I14" s="624">
        <v>0.95</v>
      </c>
      <c r="J14" s="639" t="s">
        <v>791</v>
      </c>
      <c r="K14" s="640" t="s">
        <v>792</v>
      </c>
      <c r="L14" s="641" t="s">
        <v>793</v>
      </c>
      <c r="M14" s="593" t="s">
        <v>253</v>
      </c>
      <c r="N14" s="593" t="s">
        <v>51</v>
      </c>
      <c r="O14" s="595" t="e">
        <f t="shared" ref="O14:Z14" si="7">#REF!</f>
        <v>#REF!</v>
      </c>
      <c r="P14" s="595" t="e">
        <f t="shared" si="7"/>
        <v>#REF!</v>
      </c>
      <c r="Q14" s="595" t="e">
        <f t="shared" si="7"/>
        <v>#REF!</v>
      </c>
      <c r="R14" s="595" t="e">
        <f t="shared" si="7"/>
        <v>#REF!</v>
      </c>
      <c r="S14" s="595" t="e">
        <f t="shared" si="7"/>
        <v>#REF!</v>
      </c>
      <c r="T14" s="595" t="e">
        <f t="shared" si="7"/>
        <v>#REF!</v>
      </c>
      <c r="U14" s="595" t="e">
        <f t="shared" si="7"/>
        <v>#REF!</v>
      </c>
      <c r="V14" s="595" t="e">
        <f t="shared" si="7"/>
        <v>#REF!</v>
      </c>
      <c r="W14" s="595" t="e">
        <f t="shared" si="7"/>
        <v>#REF!</v>
      </c>
      <c r="X14" s="595" t="e">
        <f t="shared" si="7"/>
        <v>#REF!</v>
      </c>
      <c r="Y14" s="595" t="e">
        <f t="shared" si="7"/>
        <v>#REF!</v>
      </c>
      <c r="Z14" s="595" t="e">
        <f t="shared" si="7"/>
        <v>#REF!</v>
      </c>
      <c r="AA14" s="642" t="e">
        <f>AVERAGE(O14:Q14)</f>
        <v>#REF!</v>
      </c>
      <c r="AB14" s="654" t="s">
        <v>787</v>
      </c>
    </row>
    <row r="15" spans="3:28" ht="12.75" customHeight="1"/>
    <row r="16" spans="3:2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C1:F1000"/>
  <sheetViews>
    <sheetView workbookViewId="0"/>
  </sheetViews>
  <sheetFormatPr baseColWidth="10" defaultColWidth="12.5703125" defaultRowHeight="15" customHeight="1"/>
  <cols>
    <col min="1" max="2" width="10.5703125" customWidth="1"/>
    <col min="3" max="3" width="6.5703125" customWidth="1"/>
    <col min="4" max="4" width="16.42578125" customWidth="1"/>
    <col min="5" max="5" width="70.140625" customWidth="1"/>
    <col min="6" max="6" width="16.7109375" customWidth="1"/>
    <col min="7" max="26" width="10.5703125" customWidth="1"/>
  </cols>
  <sheetData>
    <row r="1" spans="3:6" ht="12.75" customHeight="1"/>
    <row r="2" spans="3:6" ht="12.75" customHeight="1">
      <c r="C2" s="576"/>
      <c r="D2" s="580" t="s">
        <v>105</v>
      </c>
      <c r="E2" s="576" t="s">
        <v>865</v>
      </c>
      <c r="F2" s="578" t="s">
        <v>866</v>
      </c>
    </row>
    <row r="3" spans="3:6" ht="12.75" customHeight="1">
      <c r="C3" s="602">
        <v>1</v>
      </c>
      <c r="D3" s="601" t="s">
        <v>753</v>
      </c>
      <c r="E3" s="603" t="s">
        <v>754</v>
      </c>
      <c r="F3" s="747" t="s">
        <v>758</v>
      </c>
    </row>
    <row r="4" spans="3:6" ht="12.75" customHeight="1">
      <c r="C4" s="602">
        <v>2</v>
      </c>
      <c r="D4" s="601" t="s">
        <v>753</v>
      </c>
      <c r="E4" s="603" t="s">
        <v>106</v>
      </c>
      <c r="F4" s="747" t="s">
        <v>758</v>
      </c>
    </row>
    <row r="5" spans="3:6" ht="12.75" customHeight="1">
      <c r="C5" s="602">
        <v>3</v>
      </c>
      <c r="D5" s="601" t="s">
        <v>753</v>
      </c>
      <c r="E5" s="603" t="s">
        <v>763</v>
      </c>
      <c r="F5" s="747" t="s">
        <v>758</v>
      </c>
    </row>
    <row r="6" spans="3:6" ht="12.75" customHeight="1">
      <c r="C6" s="602">
        <v>4</v>
      </c>
      <c r="D6" s="601" t="s">
        <v>173</v>
      </c>
      <c r="E6" s="603" t="s">
        <v>766</v>
      </c>
      <c r="F6" s="748"/>
    </row>
    <row r="7" spans="3:6" ht="12.75" customHeight="1">
      <c r="C7" s="602">
        <v>5</v>
      </c>
      <c r="D7" s="601" t="s">
        <v>173</v>
      </c>
      <c r="E7" s="603" t="s">
        <v>220</v>
      </c>
      <c r="F7" s="747" t="s">
        <v>758</v>
      </c>
    </row>
    <row r="8" spans="3:6" ht="12.75" customHeight="1">
      <c r="C8" s="602">
        <v>6</v>
      </c>
      <c r="D8" s="601" t="s">
        <v>173</v>
      </c>
      <c r="E8" s="603" t="s">
        <v>231</v>
      </c>
      <c r="F8" s="749"/>
    </row>
    <row r="9" spans="3:6" ht="12.75" customHeight="1">
      <c r="C9" s="602">
        <v>7</v>
      </c>
      <c r="D9" s="601" t="s">
        <v>173</v>
      </c>
      <c r="E9" s="603" t="s">
        <v>776</v>
      </c>
      <c r="F9" s="747" t="s">
        <v>758</v>
      </c>
    </row>
    <row r="10" spans="3:6" ht="12.75" customHeight="1">
      <c r="C10" s="602">
        <v>8</v>
      </c>
      <c r="D10" s="601" t="s">
        <v>173</v>
      </c>
      <c r="E10" s="603" t="s">
        <v>288</v>
      </c>
      <c r="F10" s="748"/>
    </row>
    <row r="11" spans="3:6" ht="12.75" customHeight="1">
      <c r="C11" s="602">
        <v>9</v>
      </c>
      <c r="D11" s="601" t="s">
        <v>173</v>
      </c>
      <c r="E11" s="603" t="s">
        <v>785</v>
      </c>
      <c r="F11" s="750" t="s">
        <v>787</v>
      </c>
    </row>
    <row r="12" spans="3:6" ht="12.75" customHeight="1">
      <c r="C12" s="602">
        <v>10</v>
      </c>
      <c r="D12" s="601" t="s">
        <v>200</v>
      </c>
      <c r="E12" s="603" t="s">
        <v>335</v>
      </c>
      <c r="F12" s="750" t="s">
        <v>787</v>
      </c>
    </row>
    <row r="13" spans="3:6" ht="12.75" customHeight="1">
      <c r="C13" s="602">
        <v>11</v>
      </c>
      <c r="D13" s="601" t="s">
        <v>200</v>
      </c>
      <c r="E13" s="603" t="s">
        <v>352</v>
      </c>
      <c r="F13" s="747" t="s">
        <v>758</v>
      </c>
    </row>
    <row r="14" spans="3:6" ht="12.75" customHeight="1">
      <c r="C14" s="602">
        <v>12</v>
      </c>
      <c r="D14" s="601" t="s">
        <v>202</v>
      </c>
      <c r="E14" s="603" t="s">
        <v>789</v>
      </c>
      <c r="F14" s="750" t="s">
        <v>787</v>
      </c>
    </row>
    <row r="15" spans="3:6" ht="12.75" customHeight="1">
      <c r="C15" s="602">
        <v>13</v>
      </c>
      <c r="D15" s="601" t="s">
        <v>202</v>
      </c>
      <c r="E15" s="603" t="s">
        <v>794</v>
      </c>
      <c r="F15" s="747" t="s">
        <v>758</v>
      </c>
    </row>
    <row r="16" spans="3:6" ht="12.75" customHeight="1">
      <c r="C16" s="602">
        <v>14</v>
      </c>
      <c r="D16" s="601" t="s">
        <v>203</v>
      </c>
      <c r="E16" s="603" t="s">
        <v>799</v>
      </c>
      <c r="F16" s="749"/>
    </row>
    <row r="17" spans="3:6" ht="12.75" customHeight="1">
      <c r="C17" s="602">
        <v>15</v>
      </c>
      <c r="D17" s="601" t="s">
        <v>203</v>
      </c>
      <c r="E17" s="603" t="s">
        <v>803</v>
      </c>
      <c r="F17" s="747" t="s">
        <v>758</v>
      </c>
    </row>
    <row r="18" spans="3:6" ht="12.75" customHeight="1">
      <c r="C18" s="602">
        <v>16</v>
      </c>
      <c r="D18" s="601" t="s">
        <v>204</v>
      </c>
      <c r="E18" s="603" t="s">
        <v>804</v>
      </c>
      <c r="F18" s="747" t="s">
        <v>758</v>
      </c>
    </row>
    <row r="19" spans="3:6" ht="12.75" customHeight="1">
      <c r="C19" s="602">
        <v>17</v>
      </c>
      <c r="D19" s="694" t="s">
        <v>805</v>
      </c>
      <c r="E19" s="603" t="s">
        <v>441</v>
      </c>
      <c r="F19" s="748"/>
    </row>
    <row r="20" spans="3:6" ht="12.75" customHeight="1">
      <c r="C20" s="602">
        <v>18</v>
      </c>
      <c r="D20" s="694" t="s">
        <v>805</v>
      </c>
      <c r="E20" s="603" t="s">
        <v>807</v>
      </c>
      <c r="F20" s="750" t="s">
        <v>787</v>
      </c>
    </row>
    <row r="21" spans="3:6" ht="12.75" customHeight="1">
      <c r="C21" s="602">
        <v>19</v>
      </c>
      <c r="D21" s="694" t="s">
        <v>805</v>
      </c>
      <c r="E21" s="603" t="s">
        <v>808</v>
      </c>
      <c r="F21" s="749"/>
    </row>
    <row r="22" spans="3:6" ht="12.75" customHeight="1">
      <c r="C22" s="602">
        <v>20</v>
      </c>
      <c r="D22" s="694" t="s">
        <v>805</v>
      </c>
      <c r="E22" s="603" t="s">
        <v>809</v>
      </c>
      <c r="F22" s="751" t="s">
        <v>758</v>
      </c>
    </row>
    <row r="23" spans="3:6" ht="12.75" customHeight="1">
      <c r="C23" s="602">
        <v>21</v>
      </c>
      <c r="D23" s="694" t="s">
        <v>805</v>
      </c>
      <c r="E23" s="603" t="s">
        <v>811</v>
      </c>
      <c r="F23" s="749"/>
    </row>
    <row r="24" spans="3:6" ht="12.75" customHeight="1">
      <c r="C24" s="602">
        <v>22</v>
      </c>
      <c r="D24" s="601" t="s">
        <v>206</v>
      </c>
      <c r="E24" s="603" t="s">
        <v>504</v>
      </c>
      <c r="F24" s="751" t="s">
        <v>758</v>
      </c>
    </row>
    <row r="25" spans="3:6" ht="12.75" customHeight="1">
      <c r="C25" s="602">
        <v>23</v>
      </c>
      <c r="D25" s="601" t="s">
        <v>206</v>
      </c>
      <c r="E25" s="603" t="s">
        <v>520</v>
      </c>
      <c r="F25" s="751" t="s">
        <v>758</v>
      </c>
    </row>
    <row r="26" spans="3:6" ht="12.75" customHeight="1">
      <c r="C26" s="602">
        <v>24</v>
      </c>
      <c r="D26" s="601" t="s">
        <v>206</v>
      </c>
      <c r="E26" s="603" t="s">
        <v>530</v>
      </c>
      <c r="F26" s="751" t="s">
        <v>758</v>
      </c>
    </row>
    <row r="27" spans="3:6" ht="12.75" customHeight="1">
      <c r="C27" s="602">
        <v>25</v>
      </c>
      <c r="D27" s="601" t="s">
        <v>206</v>
      </c>
      <c r="E27" s="603" t="s">
        <v>541</v>
      </c>
      <c r="F27" s="749"/>
    </row>
    <row r="28" spans="3:6" ht="12.75" customHeight="1">
      <c r="C28" s="602">
        <v>26</v>
      </c>
      <c r="D28" s="601" t="s">
        <v>208</v>
      </c>
      <c r="E28" s="603" t="s">
        <v>867</v>
      </c>
      <c r="F28" s="749"/>
    </row>
    <row r="29" spans="3:6" ht="12.75" customHeight="1">
      <c r="C29" s="602">
        <v>27</v>
      </c>
      <c r="D29" s="601" t="s">
        <v>208</v>
      </c>
      <c r="E29" s="603" t="s">
        <v>868</v>
      </c>
      <c r="F29" s="751" t="s">
        <v>758</v>
      </c>
    </row>
    <row r="30" spans="3:6" ht="12.75" customHeight="1">
      <c r="C30" s="602">
        <v>28</v>
      </c>
      <c r="D30" s="601" t="s">
        <v>209</v>
      </c>
      <c r="E30" s="603" t="s">
        <v>590</v>
      </c>
      <c r="F30" s="751" t="s">
        <v>758</v>
      </c>
    </row>
    <row r="31" spans="3:6" ht="12.75" customHeight="1">
      <c r="C31" s="602">
        <v>29</v>
      </c>
      <c r="D31" s="601" t="s">
        <v>209</v>
      </c>
      <c r="E31" s="603" t="s">
        <v>603</v>
      </c>
      <c r="F31" s="749"/>
    </row>
    <row r="32" spans="3:6" ht="12.75" customHeight="1">
      <c r="C32" s="602">
        <v>30</v>
      </c>
      <c r="D32" s="601" t="s">
        <v>209</v>
      </c>
      <c r="E32" s="603" t="s">
        <v>617</v>
      </c>
      <c r="F32" s="751"/>
    </row>
    <row r="33" spans="3:6" ht="12.75" customHeight="1">
      <c r="C33" s="602">
        <v>31</v>
      </c>
      <c r="D33" s="601" t="s">
        <v>209</v>
      </c>
      <c r="E33" s="603" t="s">
        <v>624</v>
      </c>
      <c r="F33" s="750" t="s">
        <v>787</v>
      </c>
    </row>
    <row r="34" spans="3:6" ht="12.75" customHeight="1">
      <c r="C34" s="602">
        <v>32</v>
      </c>
      <c r="D34" s="601" t="s">
        <v>210</v>
      </c>
      <c r="E34" s="603" t="s">
        <v>825</v>
      </c>
      <c r="F34" s="747" t="s">
        <v>758</v>
      </c>
    </row>
    <row r="35" spans="3:6" ht="12.75" customHeight="1">
      <c r="C35" s="602">
        <v>33</v>
      </c>
      <c r="D35" s="601" t="s">
        <v>210</v>
      </c>
      <c r="E35" s="603" t="s">
        <v>681</v>
      </c>
      <c r="F35" s="750" t="s">
        <v>787</v>
      </c>
    </row>
    <row r="36" spans="3:6" ht="12.75" customHeight="1">
      <c r="C36" s="602">
        <v>34</v>
      </c>
      <c r="D36" s="601" t="s">
        <v>210</v>
      </c>
      <c r="E36" s="603" t="s">
        <v>652</v>
      </c>
      <c r="F36" s="752" t="s">
        <v>802</v>
      </c>
    </row>
    <row r="37" spans="3:6" ht="12.75" customHeight="1">
      <c r="C37" s="602">
        <v>35</v>
      </c>
      <c r="D37" s="601" t="s">
        <v>210</v>
      </c>
      <c r="E37" s="603" t="s">
        <v>829</v>
      </c>
      <c r="F37" s="750" t="s">
        <v>787</v>
      </c>
    </row>
    <row r="38" spans="3:6" ht="12.75" customHeight="1">
      <c r="C38" s="602">
        <v>36</v>
      </c>
      <c r="D38" s="601" t="s">
        <v>211</v>
      </c>
      <c r="E38" s="603" t="s">
        <v>834</v>
      </c>
      <c r="F38" s="747" t="s">
        <v>758</v>
      </c>
    </row>
    <row r="39" spans="3:6" ht="12.75" customHeight="1">
      <c r="C39" s="602">
        <v>37</v>
      </c>
      <c r="D39" s="601" t="s">
        <v>211</v>
      </c>
      <c r="E39" s="603" t="s">
        <v>838</v>
      </c>
      <c r="F39" s="747" t="s">
        <v>758</v>
      </c>
    </row>
    <row r="40" spans="3:6" ht="12.75" customHeight="1">
      <c r="C40" s="602">
        <v>38</v>
      </c>
      <c r="D40" s="601" t="s">
        <v>211</v>
      </c>
      <c r="E40" s="603" t="s">
        <v>715</v>
      </c>
      <c r="F40" s="747" t="s">
        <v>758</v>
      </c>
    </row>
    <row r="41" spans="3:6" ht="12.75" customHeight="1"/>
    <row r="42" spans="3:6" ht="12.75" customHeight="1"/>
    <row r="43" spans="3:6" ht="12.75" customHeight="1"/>
    <row r="44" spans="3:6" ht="12.75" customHeight="1"/>
    <row r="45" spans="3:6" ht="12.75" customHeight="1"/>
    <row r="46" spans="3:6" ht="12.75" customHeight="1"/>
    <row r="47" spans="3:6" ht="12.75" customHeight="1"/>
    <row r="48" spans="3: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0C0C0"/>
  </sheetPr>
  <dimension ref="A1:Z1000"/>
  <sheetViews>
    <sheetView workbookViewId="0"/>
  </sheetViews>
  <sheetFormatPr baseColWidth="10" defaultColWidth="12.5703125" defaultRowHeight="15" customHeight="1"/>
  <cols>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6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779"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c r="E8" s="766"/>
      <c r="F8" s="766"/>
      <c r="G8" s="766"/>
      <c r="H8" s="766"/>
      <c r="I8" s="766"/>
      <c r="J8" s="767"/>
      <c r="K8" s="3" t="s">
        <v>6</v>
      </c>
      <c r="L8" s="768"/>
      <c r="M8" s="767"/>
      <c r="N8" s="2"/>
      <c r="O8" s="2"/>
      <c r="P8" s="2"/>
      <c r="Q8" s="2"/>
      <c r="R8" s="2"/>
      <c r="S8" s="2"/>
      <c r="T8" s="2"/>
      <c r="U8" s="2"/>
      <c r="V8" s="2"/>
      <c r="W8" s="2"/>
      <c r="X8" s="2"/>
      <c r="Y8" s="2"/>
      <c r="Z8" s="2"/>
    </row>
    <row r="9" spans="1:26" ht="16.5" customHeight="1">
      <c r="A9" s="790"/>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1344" t="s">
        <v>869</v>
      </c>
      <c r="E11" s="784"/>
      <c r="F11" s="784"/>
      <c r="G11" s="784"/>
      <c r="H11" s="784"/>
      <c r="I11" s="784"/>
      <c r="J11" s="784"/>
      <c r="K11" s="784"/>
      <c r="L11" s="784"/>
      <c r="M11" s="787"/>
      <c r="N11" s="4"/>
      <c r="O11" s="4"/>
      <c r="P11" s="4"/>
      <c r="Q11" s="2"/>
      <c r="R11" s="799" t="s">
        <v>12</v>
      </c>
      <c r="S11" s="5" t="s">
        <v>13</v>
      </c>
      <c r="T11" s="801" t="s">
        <v>14</v>
      </c>
      <c r="U11" s="777"/>
      <c r="V11" s="777"/>
      <c r="W11" s="777"/>
      <c r="X11" s="802"/>
      <c r="Y11" s="6" t="s">
        <v>15</v>
      </c>
      <c r="Z11" s="4"/>
    </row>
    <row r="12" spans="1:26" ht="36.75" customHeight="1">
      <c r="A12" s="803" t="s">
        <v>16</v>
      </c>
      <c r="B12" s="777"/>
      <c r="C12" s="797"/>
      <c r="D12" s="804" t="s">
        <v>195</v>
      </c>
      <c r="E12" s="777"/>
      <c r="F12" s="777"/>
      <c r="G12" s="777"/>
      <c r="H12" s="777"/>
      <c r="I12" s="777"/>
      <c r="J12" s="777"/>
      <c r="K12" s="777"/>
      <c r="L12" s="777"/>
      <c r="M12" s="778"/>
      <c r="N12" s="4"/>
      <c r="O12" s="4"/>
      <c r="P12" s="4"/>
      <c r="Q12" s="2"/>
      <c r="R12" s="800"/>
      <c r="S12" s="7" t="s">
        <v>18</v>
      </c>
      <c r="T12" s="8" t="s">
        <v>19</v>
      </c>
      <c r="U12" s="8" t="s">
        <v>20</v>
      </c>
      <c r="V12" s="8" t="s">
        <v>21</v>
      </c>
      <c r="W12" s="8" t="s">
        <v>22</v>
      </c>
      <c r="X12" s="9" t="s">
        <v>23</v>
      </c>
      <c r="Y12" s="10"/>
      <c r="Z12" s="4"/>
    </row>
    <row r="13" spans="1:26" ht="38.25" customHeight="1">
      <c r="A13" s="803" t="s">
        <v>24</v>
      </c>
      <c r="B13" s="777"/>
      <c r="C13" s="797"/>
      <c r="D13" s="805" t="s">
        <v>145</v>
      </c>
      <c r="E13" s="777"/>
      <c r="F13" s="777"/>
      <c r="G13" s="777"/>
      <c r="H13" s="777"/>
      <c r="I13" s="777"/>
      <c r="J13" s="797"/>
      <c r="K13" s="11" t="s">
        <v>25</v>
      </c>
      <c r="L13" s="806"/>
      <c r="M13" s="778"/>
      <c r="N13" s="4"/>
      <c r="O13" s="4"/>
      <c r="P13" s="4"/>
      <c r="Q13" s="4"/>
      <c r="R13" s="12" t="s">
        <v>27</v>
      </c>
      <c r="S13" s="13"/>
      <c r="T13" s="14" t="s">
        <v>28</v>
      </c>
      <c r="U13" s="15"/>
      <c r="V13" s="16"/>
      <c r="W13" s="16"/>
      <c r="X13" s="16"/>
      <c r="Y13" s="12" t="s">
        <v>29</v>
      </c>
      <c r="Z13" s="4"/>
    </row>
    <row r="14" spans="1:26" ht="34.5" customHeight="1">
      <c r="A14" s="803" t="s">
        <v>30</v>
      </c>
      <c r="B14" s="777"/>
      <c r="C14" s="797"/>
      <c r="D14" s="812" t="s">
        <v>108</v>
      </c>
      <c r="E14" s="777"/>
      <c r="F14" s="797"/>
      <c r="G14" s="874" t="s">
        <v>109</v>
      </c>
      <c r="H14" s="777"/>
      <c r="I14" s="777"/>
      <c r="J14" s="797"/>
      <c r="K14" s="202" t="s">
        <v>110</v>
      </c>
      <c r="L14" s="873" t="s">
        <v>111</v>
      </c>
      <c r="M14" s="778"/>
      <c r="N14" s="4"/>
      <c r="O14" s="4"/>
      <c r="P14" s="4"/>
      <c r="Q14" s="4"/>
      <c r="R14" s="17" t="s">
        <v>32</v>
      </c>
      <c r="S14" s="16"/>
      <c r="T14" s="18"/>
      <c r="U14" s="19" t="s">
        <v>28</v>
      </c>
      <c r="V14" s="16"/>
      <c r="W14" s="16"/>
      <c r="X14" s="16"/>
      <c r="Y14" s="17" t="s">
        <v>29</v>
      </c>
      <c r="Z14" s="4"/>
    </row>
    <row r="15" spans="1:26" ht="24.75" customHeight="1">
      <c r="A15" s="808" t="s">
        <v>33</v>
      </c>
      <c r="B15" s="809"/>
      <c r="C15" s="810"/>
      <c r="D15" s="875" t="s">
        <v>112</v>
      </c>
      <c r="E15" s="777"/>
      <c r="F15" s="777"/>
      <c r="G15" s="777"/>
      <c r="H15" s="777"/>
      <c r="I15" s="777"/>
      <c r="J15" s="777"/>
      <c r="K15" s="777"/>
      <c r="L15" s="777"/>
      <c r="M15" s="778"/>
      <c r="N15" s="4"/>
      <c r="O15" s="4"/>
      <c r="P15" s="4"/>
      <c r="Q15" s="4"/>
      <c r="R15" s="17" t="s">
        <v>34</v>
      </c>
      <c r="S15" s="16"/>
      <c r="T15" s="16"/>
      <c r="U15" s="19" t="s">
        <v>28</v>
      </c>
      <c r="V15" s="19" t="s">
        <v>28</v>
      </c>
      <c r="W15" s="16"/>
      <c r="X15" s="16"/>
      <c r="Y15" s="17" t="s">
        <v>34</v>
      </c>
      <c r="Z15" s="4"/>
    </row>
    <row r="16" spans="1:26" ht="36.75" customHeight="1">
      <c r="A16" s="773"/>
      <c r="B16" s="774"/>
      <c r="C16" s="811"/>
      <c r="D16" s="968" t="s">
        <v>35</v>
      </c>
      <c r="E16" s="777"/>
      <c r="F16" s="797"/>
      <c r="G16" s="871" t="s">
        <v>36</v>
      </c>
      <c r="H16" s="777"/>
      <c r="I16" s="777"/>
      <c r="J16" s="797"/>
      <c r="K16" s="64" t="s">
        <v>37</v>
      </c>
      <c r="L16" s="967" t="s">
        <v>38</v>
      </c>
      <c r="M16" s="778"/>
      <c r="N16" s="4"/>
      <c r="O16" s="4"/>
      <c r="P16" s="4"/>
      <c r="Q16" s="4"/>
      <c r="R16" s="17" t="s">
        <v>39</v>
      </c>
      <c r="S16" s="16"/>
      <c r="T16" s="16"/>
      <c r="U16" s="16"/>
      <c r="V16" s="19" t="s">
        <v>28</v>
      </c>
      <c r="W16" s="19" t="s">
        <v>28</v>
      </c>
      <c r="X16" s="19" t="s">
        <v>28</v>
      </c>
      <c r="Y16" s="17" t="s">
        <v>39</v>
      </c>
      <c r="Z16" s="4"/>
    </row>
    <row r="17" spans="1:26" ht="39.75" customHeight="1">
      <c r="A17" s="808" t="s">
        <v>40</v>
      </c>
      <c r="B17" s="809"/>
      <c r="C17" s="810"/>
      <c r="D17" s="869" t="s">
        <v>870</v>
      </c>
      <c r="E17" s="777"/>
      <c r="F17" s="777"/>
      <c r="G17" s="777"/>
      <c r="H17" s="777"/>
      <c r="I17" s="777"/>
      <c r="J17" s="777"/>
      <c r="K17" s="777"/>
      <c r="L17" s="777"/>
      <c r="M17" s="778"/>
      <c r="N17" s="4"/>
      <c r="O17" s="4"/>
      <c r="P17" s="4"/>
      <c r="Q17" s="4"/>
      <c r="R17" s="23" t="s">
        <v>42</v>
      </c>
      <c r="S17" s="24"/>
      <c r="T17" s="24"/>
      <c r="U17" s="24"/>
      <c r="V17" s="24"/>
      <c r="W17" s="25" t="s">
        <v>28</v>
      </c>
      <c r="X17" s="26" t="s">
        <v>28</v>
      </c>
      <c r="Y17" s="23" t="s">
        <v>42</v>
      </c>
      <c r="Z17" s="4"/>
    </row>
    <row r="18" spans="1:26" ht="20.25" customHeight="1">
      <c r="A18" s="772"/>
      <c r="B18" s="770"/>
      <c r="C18" s="814"/>
      <c r="D18" s="27" t="s">
        <v>114</v>
      </c>
      <c r="E18" s="28">
        <v>2017</v>
      </c>
      <c r="F18" s="28">
        <v>2018</v>
      </c>
      <c r="G18" s="28">
        <v>2019</v>
      </c>
      <c r="H18" s="28">
        <v>2020</v>
      </c>
      <c r="I18" s="1216" t="s">
        <v>871</v>
      </c>
      <c r="J18" s="809"/>
      <c r="K18" s="809"/>
      <c r="L18" s="809"/>
      <c r="M18" s="820"/>
      <c r="N18" s="4"/>
      <c r="O18" s="4"/>
      <c r="P18" s="4"/>
      <c r="Q18" s="2"/>
      <c r="R18" s="2"/>
      <c r="S18" s="2"/>
      <c r="T18" s="2"/>
      <c r="U18" s="2"/>
      <c r="V18" s="2"/>
      <c r="W18" s="2"/>
      <c r="X18" s="2"/>
      <c r="Y18" s="2"/>
      <c r="Z18" s="4"/>
    </row>
    <row r="19" spans="1:26" ht="20.25" customHeight="1">
      <c r="A19" s="772"/>
      <c r="B19" s="770"/>
      <c r="C19" s="814"/>
      <c r="D19" s="65" t="s">
        <v>45</v>
      </c>
      <c r="E19" s="364"/>
      <c r="F19" s="364"/>
      <c r="G19" s="364"/>
      <c r="H19" s="364"/>
      <c r="I19" s="821"/>
      <c r="J19" s="770"/>
      <c r="K19" s="770"/>
      <c r="L19" s="770"/>
      <c r="M19" s="771"/>
      <c r="N19" s="2"/>
      <c r="O19" s="2"/>
      <c r="P19" s="2"/>
      <c r="Q19" s="2"/>
      <c r="R19" s="2"/>
      <c r="S19" s="2"/>
      <c r="T19" s="2"/>
      <c r="U19" s="2"/>
      <c r="V19" s="2"/>
      <c r="W19" s="2"/>
      <c r="X19" s="2"/>
      <c r="Y19" s="31"/>
      <c r="Z19" s="2"/>
    </row>
    <row r="20" spans="1:26"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84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33" customHeight="1">
      <c r="A25" s="1343" t="s">
        <v>872</v>
      </c>
      <c r="B25" s="784"/>
      <c r="C25" s="784"/>
      <c r="D25" s="784"/>
      <c r="E25" s="784"/>
      <c r="F25" s="784"/>
      <c r="G25" s="784"/>
      <c r="H25" s="784"/>
      <c r="I25" s="784"/>
      <c r="J25" s="784"/>
      <c r="K25" s="784"/>
      <c r="L25" s="784"/>
      <c r="M25" s="787"/>
      <c r="N25" s="2"/>
      <c r="O25" s="2"/>
      <c r="P25" s="2"/>
      <c r="Q25" s="2"/>
      <c r="R25" s="2"/>
      <c r="S25" s="2"/>
      <c r="T25" s="2"/>
      <c r="U25" s="2"/>
      <c r="V25" s="2"/>
      <c r="W25" s="2"/>
      <c r="X25" s="2"/>
      <c r="Y25" s="2"/>
      <c r="Z25" s="2"/>
    </row>
    <row r="26" spans="1:26" ht="69.75" customHeight="1">
      <c r="A26" s="803" t="s">
        <v>48</v>
      </c>
      <c r="B26" s="777"/>
      <c r="C26" s="797"/>
      <c r="D26" s="1352" t="s">
        <v>873</v>
      </c>
      <c r="E26" s="777"/>
      <c r="F26" s="777"/>
      <c r="G26" s="777"/>
      <c r="H26" s="777"/>
      <c r="I26" s="777"/>
      <c r="J26" s="777"/>
      <c r="K26" s="777"/>
      <c r="L26" s="777"/>
      <c r="M26" s="778"/>
      <c r="N26" s="2"/>
      <c r="O26" s="2"/>
      <c r="P26" s="2"/>
      <c r="Q26" s="2"/>
      <c r="R26" s="2"/>
      <c r="S26" s="2"/>
      <c r="T26" s="2"/>
      <c r="U26" s="2"/>
      <c r="V26" s="2"/>
      <c r="W26" s="2"/>
      <c r="X26" s="2"/>
      <c r="Y26" s="2"/>
      <c r="Z26" s="2"/>
    </row>
    <row r="27" spans="1:26" ht="48" customHeight="1">
      <c r="A27" s="803" t="s">
        <v>50</v>
      </c>
      <c r="B27" s="777"/>
      <c r="C27" s="797"/>
      <c r="D27" s="1353"/>
      <c r="E27" s="809"/>
      <c r="F27" s="809"/>
      <c r="G27" s="809"/>
      <c r="H27" s="809"/>
      <c r="I27" s="809"/>
      <c r="J27" s="810"/>
      <c r="K27" s="32" t="s">
        <v>52</v>
      </c>
      <c r="L27" s="1353"/>
      <c r="M27" s="820"/>
      <c r="N27" s="4"/>
      <c r="O27" s="4"/>
      <c r="P27" s="4"/>
      <c r="Q27" s="4"/>
      <c r="R27" s="4"/>
      <c r="S27" s="4"/>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row>
    <row r="29" spans="1:26" ht="33.75" customHeight="1">
      <c r="A29" s="815"/>
      <c r="B29" s="816"/>
      <c r="C29" s="817"/>
      <c r="D29" s="1175"/>
      <c r="E29" s="766"/>
      <c r="F29" s="789"/>
      <c r="G29" s="1176"/>
      <c r="H29" s="766"/>
      <c r="I29" s="766"/>
      <c r="J29" s="766"/>
      <c r="K29" s="789"/>
      <c r="L29" s="1177"/>
      <c r="M29" s="767"/>
      <c r="N29" s="2"/>
      <c r="O29" s="2"/>
      <c r="P29" s="2"/>
      <c r="Q29" s="2"/>
      <c r="R29" s="2"/>
      <c r="S29" s="2"/>
      <c r="T29" s="2"/>
      <c r="U29" s="2"/>
      <c r="V29" s="2"/>
      <c r="W29" s="2"/>
      <c r="X29" s="2"/>
      <c r="Y29" s="2"/>
      <c r="Z29" s="2"/>
    </row>
    <row r="30" spans="1:26" ht="15" customHeight="1">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4"/>
      <c r="T31" s="4"/>
      <c r="U31" s="4"/>
      <c r="V31" s="4"/>
      <c r="W31" s="4"/>
      <c r="X31" s="4"/>
      <c r="Y31" s="4"/>
      <c r="Z31" s="4"/>
    </row>
    <row r="32" spans="1:26" ht="22.5" customHeight="1">
      <c r="A32" s="825"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30" customHeight="1">
      <c r="A33" s="68" t="s">
        <v>121</v>
      </c>
      <c r="B33" s="69" t="s">
        <v>122</v>
      </c>
      <c r="C33" s="70" t="s">
        <v>65</v>
      </c>
      <c r="D33" s="70" t="s">
        <v>66</v>
      </c>
      <c r="E33" s="70" t="s">
        <v>67</v>
      </c>
      <c r="F33" s="71" t="s">
        <v>68</v>
      </c>
      <c r="G33" s="827"/>
      <c r="H33" s="774"/>
      <c r="I33" s="774"/>
      <c r="J33" s="774"/>
      <c r="K33" s="774"/>
      <c r="L33" s="774"/>
      <c r="M33" s="775"/>
      <c r="N33" s="38"/>
      <c r="O33" s="38"/>
      <c r="P33" s="38"/>
      <c r="Q33" s="38"/>
      <c r="R33" s="38"/>
      <c r="S33" s="38"/>
      <c r="T33" s="38"/>
      <c r="U33" s="38"/>
      <c r="V33" s="38"/>
      <c r="W33" s="38"/>
      <c r="X33" s="38"/>
      <c r="Y33" s="38"/>
      <c r="Z33" s="38"/>
    </row>
    <row r="34" spans="1:26" ht="28.5" customHeight="1">
      <c r="A34" s="39"/>
      <c r="B34" s="369"/>
      <c r="C34" s="344"/>
      <c r="D34" s="43"/>
      <c r="E34" s="43"/>
      <c r="F34" s="753" t="e">
        <f t="shared" ref="F34:F37" si="0">C34/D34*100</f>
        <v>#DIV/0!</v>
      </c>
      <c r="G34" s="854"/>
      <c r="H34" s="809"/>
      <c r="I34" s="809"/>
      <c r="J34" s="809"/>
      <c r="K34" s="809"/>
      <c r="L34" s="809"/>
      <c r="M34" s="820"/>
      <c r="N34" s="2"/>
      <c r="O34" s="2"/>
      <c r="P34" s="2"/>
      <c r="Q34" s="2"/>
      <c r="R34" s="2"/>
      <c r="S34" s="2"/>
      <c r="T34" s="2"/>
      <c r="U34" s="2"/>
      <c r="V34" s="2"/>
      <c r="W34" s="2"/>
      <c r="X34" s="2"/>
      <c r="Y34" s="2"/>
      <c r="Z34" s="2"/>
    </row>
    <row r="35" spans="1:26" ht="28.5" customHeight="1">
      <c r="A35" s="39"/>
      <c r="B35" s="369"/>
      <c r="C35" s="344"/>
      <c r="D35" s="43"/>
      <c r="E35" s="43"/>
      <c r="F35" s="753" t="e">
        <f t="shared" si="0"/>
        <v>#DIV/0!</v>
      </c>
      <c r="G35" s="770"/>
      <c r="H35" s="770"/>
      <c r="I35" s="770"/>
      <c r="J35" s="770"/>
      <c r="K35" s="770"/>
      <c r="L35" s="770"/>
      <c r="M35" s="771"/>
      <c r="N35" s="2"/>
      <c r="O35" s="2"/>
      <c r="P35" s="2"/>
      <c r="S35" s="2"/>
      <c r="T35" s="2"/>
      <c r="U35" s="2"/>
      <c r="V35" s="2"/>
      <c r="W35" s="2"/>
      <c r="X35" s="2"/>
      <c r="Y35" s="2"/>
      <c r="Z35" s="2"/>
    </row>
    <row r="36" spans="1:26" ht="28.5" customHeight="1">
      <c r="A36" s="39"/>
      <c r="B36" s="369"/>
      <c r="C36" s="344"/>
      <c r="D36" s="43"/>
      <c r="E36" s="43"/>
      <c r="F36" s="753" t="e">
        <f t="shared" si="0"/>
        <v>#DIV/0!</v>
      </c>
      <c r="G36" s="770"/>
      <c r="H36" s="770"/>
      <c r="I36" s="770"/>
      <c r="J36" s="770"/>
      <c r="K36" s="770"/>
      <c r="L36" s="770"/>
      <c r="M36" s="771"/>
      <c r="N36" s="2"/>
      <c r="O36" s="2"/>
      <c r="P36" s="2"/>
      <c r="Q36" s="2"/>
      <c r="R36" s="2"/>
      <c r="S36" s="2"/>
      <c r="T36" s="2"/>
      <c r="U36" s="2"/>
      <c r="V36" s="2"/>
      <c r="W36" s="2"/>
      <c r="X36" s="2"/>
      <c r="Y36" s="2"/>
      <c r="Z36" s="2"/>
    </row>
    <row r="37" spans="1:26" ht="28.5" customHeight="1">
      <c r="A37" s="39"/>
      <c r="B37" s="369"/>
      <c r="C37" s="344"/>
      <c r="D37" s="43"/>
      <c r="E37" s="43"/>
      <c r="F37" s="753" t="e">
        <f t="shared" si="0"/>
        <v>#DIV/0!</v>
      </c>
      <c r="G37" s="770"/>
      <c r="H37" s="770"/>
      <c r="I37" s="770"/>
      <c r="J37" s="770"/>
      <c r="K37" s="770"/>
      <c r="L37" s="770"/>
      <c r="M37" s="771"/>
      <c r="N37" s="2"/>
      <c r="O37" s="2"/>
      <c r="P37" s="2"/>
      <c r="Q37" s="2"/>
      <c r="R37" s="2"/>
      <c r="S37" s="2"/>
      <c r="T37" s="2"/>
      <c r="U37" s="2"/>
      <c r="V37" s="2"/>
      <c r="W37" s="2"/>
      <c r="X37" s="2"/>
      <c r="Y37" s="2"/>
      <c r="Z37" s="2"/>
    </row>
    <row r="38" spans="1:26" ht="28.5" customHeight="1">
      <c r="A38" s="165"/>
      <c r="B38" s="754"/>
      <c r="C38" s="471"/>
      <c r="D38" s="471"/>
      <c r="E38" s="471"/>
      <c r="F38" s="375"/>
      <c r="G38" s="770"/>
      <c r="H38" s="770"/>
      <c r="I38" s="770"/>
      <c r="J38" s="770"/>
      <c r="K38" s="770"/>
      <c r="L38" s="770"/>
      <c r="M38" s="771"/>
      <c r="N38" s="2"/>
      <c r="O38" s="2"/>
      <c r="P38" s="2"/>
      <c r="Q38" s="2"/>
      <c r="R38" s="2"/>
      <c r="S38" s="2"/>
      <c r="T38" s="2"/>
      <c r="U38" s="2"/>
      <c r="V38" s="2"/>
      <c r="W38" s="2"/>
      <c r="X38" s="2"/>
      <c r="Y38" s="2"/>
      <c r="Z38" s="2"/>
    </row>
    <row r="39" spans="1:26" ht="37.5" customHeight="1">
      <c r="A39" s="45" t="s">
        <v>73</v>
      </c>
      <c r="B39" s="445">
        <f t="shared" ref="B39:D39" si="1">SUM(B34:B38)</f>
        <v>0</v>
      </c>
      <c r="C39" s="49">
        <f t="shared" si="1"/>
        <v>0</v>
      </c>
      <c r="D39" s="49">
        <f t="shared" si="1"/>
        <v>0</v>
      </c>
      <c r="E39" s="49"/>
      <c r="F39" s="75" t="e">
        <f>AVERAGE(F34:F38)</f>
        <v>#DIV/0!</v>
      </c>
      <c r="G39" s="770"/>
      <c r="H39" s="770"/>
      <c r="I39" s="770"/>
      <c r="J39" s="770"/>
      <c r="K39" s="770"/>
      <c r="L39" s="770"/>
      <c r="M39" s="771"/>
      <c r="N39" s="2"/>
      <c r="O39" s="2"/>
      <c r="P39" s="2"/>
      <c r="Q39" s="2"/>
      <c r="R39" s="2"/>
      <c r="S39" s="2"/>
      <c r="T39" s="2"/>
      <c r="U39" s="2"/>
      <c r="V39" s="2"/>
      <c r="W39" s="2"/>
      <c r="X39" s="2"/>
      <c r="Y39" s="2"/>
      <c r="Z39" s="2"/>
    </row>
    <row r="40" spans="1:26" ht="9" customHeight="1">
      <c r="A40" s="51"/>
      <c r="B40" s="2"/>
      <c r="C40" s="2"/>
      <c r="D40" s="2"/>
      <c r="E40" s="2"/>
      <c r="F40" s="2"/>
      <c r="G40" s="774"/>
      <c r="H40" s="774"/>
      <c r="I40" s="774"/>
      <c r="J40" s="774"/>
      <c r="K40" s="774"/>
      <c r="L40" s="774"/>
      <c r="M40" s="775"/>
      <c r="N40" s="2"/>
      <c r="O40" s="2"/>
      <c r="P40" s="2"/>
      <c r="Q40" s="2"/>
      <c r="R40" s="2"/>
      <c r="S40" s="2"/>
      <c r="T40" s="2"/>
      <c r="U40" s="2"/>
      <c r="V40" s="2"/>
      <c r="W40" s="2"/>
      <c r="X40" s="2"/>
      <c r="Y40" s="2"/>
      <c r="Z40" s="2"/>
    </row>
    <row r="41" spans="1:26" ht="36" customHeight="1">
      <c r="A41" s="855" t="s">
        <v>74</v>
      </c>
      <c r="B41" s="777"/>
      <c r="C41" s="777"/>
      <c r="D41" s="777"/>
      <c r="E41" s="777"/>
      <c r="F41" s="777"/>
      <c r="G41" s="777"/>
      <c r="H41" s="777"/>
      <c r="I41" s="777"/>
      <c r="J41" s="777"/>
      <c r="K41" s="777"/>
      <c r="L41" s="777"/>
      <c r="M41" s="778"/>
      <c r="N41" s="2"/>
      <c r="O41" s="2"/>
      <c r="P41" s="2"/>
      <c r="Q41" s="2"/>
      <c r="R41" s="2"/>
      <c r="S41" s="2"/>
      <c r="T41" s="2"/>
      <c r="U41" s="2"/>
      <c r="V41" s="2"/>
      <c r="W41" s="2"/>
      <c r="X41" s="2"/>
      <c r="Y41" s="2"/>
      <c r="Z41" s="2"/>
    </row>
    <row r="42" spans="1:26" ht="216.75" customHeight="1">
      <c r="A42" s="856" t="s">
        <v>874</v>
      </c>
      <c r="B42" s="809"/>
      <c r="C42" s="809"/>
      <c r="D42" s="809"/>
      <c r="E42" s="809"/>
      <c r="F42" s="809"/>
      <c r="G42" s="809"/>
      <c r="H42" s="809"/>
      <c r="I42" s="809"/>
      <c r="J42" s="809"/>
      <c r="K42" s="809"/>
      <c r="L42" s="809"/>
      <c r="M42" s="820"/>
      <c r="N42" s="2"/>
      <c r="O42" s="2"/>
      <c r="P42" s="2"/>
      <c r="Q42" s="2"/>
      <c r="R42" s="2"/>
      <c r="S42" s="2"/>
      <c r="T42" s="2"/>
      <c r="U42" s="2"/>
      <c r="V42" s="2"/>
      <c r="W42" s="2"/>
      <c r="X42" s="2"/>
      <c r="Y42" s="2"/>
      <c r="Z42" s="2"/>
    </row>
    <row r="43" spans="1:26" ht="31.5" customHeight="1">
      <c r="A43" s="864" t="s">
        <v>76</v>
      </c>
      <c r="B43" s="809"/>
      <c r="C43" s="810"/>
      <c r="D43" s="890" t="s">
        <v>77</v>
      </c>
      <c r="E43" s="809"/>
      <c r="F43" s="810"/>
      <c r="G43" s="853" t="s">
        <v>78</v>
      </c>
      <c r="H43" s="809"/>
      <c r="I43" s="809"/>
      <c r="J43" s="810"/>
      <c r="K43" s="857" t="s">
        <v>79</v>
      </c>
      <c r="L43" s="891" t="s">
        <v>875</v>
      </c>
      <c r="M43" s="820"/>
      <c r="N43" s="53"/>
      <c r="O43" s="54"/>
      <c r="P43" s="54"/>
      <c r="Q43" s="54"/>
      <c r="R43" s="54"/>
      <c r="S43" s="54"/>
      <c r="T43" s="54"/>
      <c r="U43" s="54"/>
      <c r="V43" s="54"/>
      <c r="W43" s="54"/>
      <c r="X43" s="54"/>
      <c r="Y43" s="54"/>
      <c r="Z43" s="54"/>
    </row>
    <row r="44" spans="1:26" ht="31.5" customHeight="1">
      <c r="A44" s="773"/>
      <c r="B44" s="774"/>
      <c r="C44" s="811"/>
      <c r="D44" s="836"/>
      <c r="E44" s="774"/>
      <c r="F44" s="811"/>
      <c r="G44" s="836"/>
      <c r="H44" s="774"/>
      <c r="I44" s="774"/>
      <c r="J44" s="811"/>
      <c r="K44" s="858"/>
      <c r="L44" s="836"/>
      <c r="M44" s="775"/>
      <c r="N44" s="53"/>
      <c r="O44" s="54"/>
      <c r="P44" s="54"/>
      <c r="Q44" s="54"/>
      <c r="R44" s="54"/>
      <c r="S44" s="54"/>
      <c r="T44" s="54"/>
      <c r="U44" s="54"/>
      <c r="V44" s="54"/>
      <c r="W44" s="54"/>
      <c r="X44" s="54"/>
      <c r="Y44" s="54"/>
      <c r="Z44" s="54"/>
    </row>
    <row r="45" spans="1:26" ht="57" customHeight="1">
      <c r="A45" s="892" t="s">
        <v>81</v>
      </c>
      <c r="B45" s="777"/>
      <c r="C45" s="802"/>
      <c r="D45" s="805"/>
      <c r="E45" s="777"/>
      <c r="F45" s="777"/>
      <c r="G45" s="777"/>
      <c r="H45" s="777"/>
      <c r="I45" s="777"/>
      <c r="J45" s="797"/>
      <c r="K45" s="326" t="s">
        <v>83</v>
      </c>
      <c r="L45" s="1354"/>
      <c r="M45" s="778"/>
      <c r="N45" s="53"/>
      <c r="O45" s="54"/>
      <c r="P45" s="54"/>
      <c r="Q45" s="54"/>
      <c r="R45" s="54"/>
      <c r="S45" s="54"/>
      <c r="T45" s="54"/>
      <c r="U45" s="54"/>
      <c r="V45" s="54"/>
      <c r="W45" s="54"/>
      <c r="X45" s="54"/>
      <c r="Y45" s="54"/>
      <c r="Z45" s="54"/>
    </row>
    <row r="46" spans="1:26" ht="57.75" customHeight="1">
      <c r="A46" s="876" t="s">
        <v>85</v>
      </c>
      <c r="B46" s="766"/>
      <c r="C46" s="877"/>
      <c r="D46" s="768"/>
      <c r="E46" s="766"/>
      <c r="F46" s="766"/>
      <c r="G46" s="766"/>
      <c r="H46" s="766"/>
      <c r="I46" s="766"/>
      <c r="J46" s="789"/>
      <c r="K46" s="327" t="s">
        <v>86</v>
      </c>
      <c r="L46" s="1204" t="s">
        <v>876</v>
      </c>
      <c r="M46" s="767"/>
      <c r="N46" s="4"/>
      <c r="O46" s="4"/>
      <c r="P46" s="4"/>
      <c r="Q46" s="4"/>
      <c r="R46" s="4"/>
      <c r="S46" s="4"/>
      <c r="T46" s="4"/>
      <c r="U46" s="4"/>
      <c r="V46" s="4"/>
      <c r="W46" s="4"/>
      <c r="X46" s="4"/>
      <c r="Y46" s="4"/>
      <c r="Z46" s="4"/>
    </row>
    <row r="47" spans="1:26" ht="35.25" customHeight="1">
      <c r="A47" s="779" t="s">
        <v>191</v>
      </c>
      <c r="B47" s="766"/>
      <c r="C47" s="766"/>
      <c r="D47" s="766"/>
      <c r="E47" s="766"/>
      <c r="F47" s="766"/>
      <c r="G47" s="766"/>
      <c r="H47" s="766"/>
      <c r="I47" s="766"/>
      <c r="J47" s="766"/>
      <c r="K47" s="766"/>
      <c r="L47" s="766"/>
      <c r="M47" s="767"/>
      <c r="N47" s="4"/>
      <c r="O47" s="4"/>
      <c r="P47" s="4"/>
      <c r="Q47" s="4"/>
      <c r="R47" s="4"/>
      <c r="S47" s="4"/>
      <c r="T47" s="4"/>
      <c r="U47" s="4"/>
      <c r="V47" s="4"/>
      <c r="W47" s="4"/>
      <c r="X47" s="4"/>
      <c r="Y47" s="4"/>
      <c r="Z47" s="4"/>
    </row>
    <row r="48" spans="1:26" ht="30.75" customHeight="1">
      <c r="A48" s="1294" t="s">
        <v>272</v>
      </c>
      <c r="B48" s="784"/>
      <c r="C48" s="784"/>
      <c r="D48" s="784"/>
      <c r="E48" s="784"/>
      <c r="F48" s="784"/>
      <c r="G48" s="784"/>
      <c r="H48" s="784"/>
      <c r="I48" s="784"/>
      <c r="J48" s="784"/>
      <c r="K48" s="784"/>
      <c r="L48" s="784"/>
      <c r="M48" s="787"/>
      <c r="N48" s="2"/>
      <c r="O48" s="2"/>
      <c r="P48" s="2"/>
      <c r="Q48" s="2"/>
      <c r="R48" s="2"/>
      <c r="S48" s="2"/>
      <c r="T48" s="2"/>
      <c r="U48" s="2"/>
      <c r="V48" s="2"/>
      <c r="W48" s="2"/>
      <c r="X48" s="2"/>
      <c r="Y48" s="2"/>
      <c r="Z48" s="2"/>
    </row>
    <row r="49" spans="1:26" ht="15.75" customHeight="1">
      <c r="A49" s="840" t="s">
        <v>89</v>
      </c>
      <c r="B49" s="777"/>
      <c r="C49" s="797"/>
      <c r="D49" s="1295" t="s">
        <v>668</v>
      </c>
      <c r="E49" s="777"/>
      <c r="F49" s="797"/>
      <c r="G49" s="1295" t="s">
        <v>877</v>
      </c>
      <c r="H49" s="777"/>
      <c r="I49" s="777"/>
      <c r="J49" s="797"/>
      <c r="K49" s="57" t="s">
        <v>670</v>
      </c>
      <c r="L49" s="1295" t="s">
        <v>671</v>
      </c>
      <c r="M49" s="778"/>
      <c r="N49" s="2"/>
      <c r="O49" s="2"/>
      <c r="P49" s="2"/>
      <c r="Q49" s="2"/>
      <c r="R49" s="2"/>
      <c r="S49" s="2"/>
      <c r="T49" s="2"/>
      <c r="U49" s="2"/>
      <c r="V49" s="2"/>
      <c r="W49" s="2"/>
      <c r="X49" s="2"/>
      <c r="Y49" s="2"/>
      <c r="Z49" s="2"/>
    </row>
    <row r="50" spans="1:26" ht="48" customHeight="1">
      <c r="A50" s="961" t="s">
        <v>93</v>
      </c>
      <c r="B50" s="777"/>
      <c r="C50" s="797"/>
      <c r="D50" s="1345"/>
      <c r="E50" s="777"/>
      <c r="F50" s="797"/>
      <c r="G50" s="1351"/>
      <c r="H50" s="777"/>
      <c r="I50" s="777"/>
      <c r="J50" s="797"/>
      <c r="K50" s="755"/>
      <c r="L50" s="1345"/>
      <c r="M50" s="778"/>
      <c r="N50" s="2"/>
      <c r="O50" s="2"/>
      <c r="P50" s="2"/>
      <c r="Q50" s="2"/>
      <c r="R50" s="2"/>
      <c r="S50" s="2"/>
      <c r="T50" s="2"/>
      <c r="U50" s="2"/>
      <c r="V50" s="2"/>
      <c r="W50" s="2"/>
      <c r="X50" s="2"/>
      <c r="Y50" s="2"/>
      <c r="Z50" s="2"/>
    </row>
    <row r="51" spans="1:26" ht="78" customHeight="1">
      <c r="A51" s="961" t="s">
        <v>274</v>
      </c>
      <c r="B51" s="777"/>
      <c r="C51" s="797"/>
      <c r="D51" s="1345"/>
      <c r="E51" s="777"/>
      <c r="F51" s="797"/>
      <c r="G51" s="1345"/>
      <c r="H51" s="777"/>
      <c r="I51" s="777"/>
      <c r="J51" s="797"/>
      <c r="K51" s="756"/>
      <c r="L51" s="1345"/>
      <c r="M51" s="778"/>
      <c r="N51" s="2"/>
      <c r="O51" s="2"/>
      <c r="P51" s="2"/>
      <c r="Q51" s="2"/>
      <c r="R51" s="2"/>
      <c r="S51" s="2"/>
      <c r="T51" s="2"/>
      <c r="U51" s="2"/>
      <c r="V51" s="2"/>
      <c r="W51" s="2"/>
      <c r="X51" s="2"/>
      <c r="Y51" s="2"/>
      <c r="Z51" s="2"/>
    </row>
    <row r="52" spans="1:26" ht="49.5" customHeight="1">
      <c r="A52" s="961" t="s">
        <v>98</v>
      </c>
      <c r="B52" s="777"/>
      <c r="C52" s="797"/>
      <c r="D52" s="1351"/>
      <c r="E52" s="777"/>
      <c r="F52" s="797"/>
      <c r="G52" s="1345"/>
      <c r="H52" s="777"/>
      <c r="I52" s="777"/>
      <c r="J52" s="797"/>
      <c r="K52" s="755"/>
      <c r="L52" s="1345"/>
      <c r="M52" s="778"/>
      <c r="N52" s="2"/>
      <c r="O52" s="2"/>
      <c r="P52" s="2"/>
      <c r="Q52" s="2"/>
      <c r="R52" s="2"/>
      <c r="S52" s="2"/>
      <c r="T52" s="2"/>
      <c r="U52" s="2"/>
      <c r="V52" s="2"/>
      <c r="W52" s="2"/>
      <c r="X52" s="2"/>
      <c r="Y52" s="2"/>
      <c r="Z52" s="2"/>
    </row>
    <row r="53" spans="1:26" ht="36" customHeight="1">
      <c r="A53" s="961" t="s">
        <v>100</v>
      </c>
      <c r="B53" s="777"/>
      <c r="C53" s="797"/>
      <c r="D53" s="1345"/>
      <c r="E53" s="777"/>
      <c r="F53" s="797"/>
      <c r="G53" s="1351"/>
      <c r="H53" s="777"/>
      <c r="I53" s="777"/>
      <c r="J53" s="797"/>
      <c r="K53" s="755"/>
      <c r="L53" s="1345"/>
      <c r="M53" s="778"/>
      <c r="N53" s="2"/>
      <c r="O53" s="2"/>
      <c r="P53" s="2"/>
      <c r="Q53" s="2"/>
      <c r="R53" s="2"/>
      <c r="S53" s="2"/>
      <c r="T53" s="2"/>
      <c r="U53" s="2"/>
      <c r="V53" s="2"/>
      <c r="W53" s="2"/>
      <c r="X53" s="2"/>
      <c r="Y53" s="2"/>
      <c r="Z53" s="2"/>
    </row>
    <row r="54" spans="1:26" ht="15.75" customHeight="1">
      <c r="A54" s="834" t="s">
        <v>103</v>
      </c>
      <c r="B54" s="809"/>
      <c r="C54" s="810"/>
      <c r="D54" s="1347" t="s">
        <v>878</v>
      </c>
      <c r="E54" s="809"/>
      <c r="F54" s="810"/>
      <c r="G54" s="1347" t="s">
        <v>878</v>
      </c>
      <c r="H54" s="809"/>
      <c r="I54" s="809"/>
      <c r="J54" s="810"/>
      <c r="K54" s="1346" t="s">
        <v>878</v>
      </c>
      <c r="L54" s="1347" t="s">
        <v>878</v>
      </c>
      <c r="M54" s="820"/>
      <c r="N54" s="2"/>
      <c r="O54" s="2"/>
      <c r="P54" s="2"/>
      <c r="Q54" s="2"/>
      <c r="R54" s="2"/>
      <c r="S54" s="2"/>
      <c r="T54" s="2"/>
      <c r="U54" s="2"/>
      <c r="V54" s="2"/>
      <c r="W54" s="2"/>
      <c r="X54" s="2"/>
      <c r="Y54" s="2"/>
      <c r="Z54" s="2"/>
    </row>
    <row r="55" spans="1:26" ht="15.75" customHeight="1">
      <c r="A55" s="772"/>
      <c r="B55" s="770"/>
      <c r="C55" s="814"/>
      <c r="D55" s="821"/>
      <c r="E55" s="770"/>
      <c r="F55" s="814"/>
      <c r="G55" s="821"/>
      <c r="H55" s="770"/>
      <c r="I55" s="770"/>
      <c r="J55" s="814"/>
      <c r="K55" s="839"/>
      <c r="L55" s="821"/>
      <c r="M55" s="771"/>
      <c r="N55" s="2"/>
      <c r="O55" s="2"/>
      <c r="P55" s="2"/>
      <c r="Q55" s="2"/>
      <c r="R55" s="2"/>
      <c r="S55" s="2"/>
      <c r="T55" s="2"/>
      <c r="U55" s="2"/>
      <c r="V55" s="2"/>
      <c r="W55" s="2"/>
      <c r="X55" s="2"/>
      <c r="Y55" s="2"/>
      <c r="Z55" s="2"/>
    </row>
    <row r="56" spans="1:26" ht="15.75" customHeight="1">
      <c r="A56" s="772"/>
      <c r="B56" s="770"/>
      <c r="C56" s="814"/>
      <c r="D56" s="821"/>
      <c r="E56" s="770"/>
      <c r="F56" s="814"/>
      <c r="G56" s="821"/>
      <c r="H56" s="770"/>
      <c r="I56" s="770"/>
      <c r="J56" s="814"/>
      <c r="K56" s="839"/>
      <c r="L56" s="821"/>
      <c r="M56" s="771"/>
      <c r="N56" s="2"/>
      <c r="O56" s="2"/>
      <c r="P56" s="2"/>
      <c r="Q56" s="2"/>
      <c r="R56" s="2"/>
      <c r="S56" s="2"/>
      <c r="T56" s="2"/>
      <c r="U56" s="2"/>
      <c r="V56" s="2"/>
      <c r="W56" s="2"/>
      <c r="X56" s="2"/>
      <c r="Y56" s="2"/>
      <c r="Z56" s="2"/>
    </row>
    <row r="57" spans="1:26" ht="15.75" customHeight="1">
      <c r="A57" s="773"/>
      <c r="B57" s="774"/>
      <c r="C57" s="811"/>
      <c r="D57" s="836"/>
      <c r="E57" s="774"/>
      <c r="F57" s="811"/>
      <c r="G57" s="836"/>
      <c r="H57" s="774"/>
      <c r="I57" s="774"/>
      <c r="J57" s="811"/>
      <c r="K57" s="800"/>
      <c r="L57" s="836"/>
      <c r="M57" s="775"/>
      <c r="N57" s="2"/>
      <c r="O57" s="2"/>
      <c r="P57" s="2"/>
      <c r="Q57" s="2"/>
      <c r="R57" s="2"/>
      <c r="S57" s="2"/>
      <c r="T57" s="2"/>
      <c r="U57" s="2"/>
      <c r="V57" s="2"/>
      <c r="W57" s="2"/>
      <c r="X57" s="2"/>
      <c r="Y57" s="2"/>
      <c r="Z57" s="2"/>
    </row>
    <row r="58" spans="1:26" ht="48.75" customHeight="1">
      <c r="A58" s="840" t="s">
        <v>104</v>
      </c>
      <c r="B58" s="777"/>
      <c r="C58" s="797"/>
      <c r="D58" s="1348" t="s">
        <v>879</v>
      </c>
      <c r="E58" s="766"/>
      <c r="F58" s="789"/>
      <c r="G58" s="1349" t="s">
        <v>880</v>
      </c>
      <c r="H58" s="766"/>
      <c r="I58" s="766"/>
      <c r="J58" s="789"/>
      <c r="K58" s="757" t="s">
        <v>881</v>
      </c>
      <c r="L58" s="1350" t="s">
        <v>882</v>
      </c>
      <c r="M58" s="778"/>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7">
    <mergeCell ref="G53:J53"/>
    <mergeCell ref="L53:M53"/>
    <mergeCell ref="G49:J49"/>
    <mergeCell ref="L49:M49"/>
    <mergeCell ref="G50:J50"/>
    <mergeCell ref="L50:M50"/>
    <mergeCell ref="G51:J51"/>
    <mergeCell ref="L51:M51"/>
    <mergeCell ref="L52:M52"/>
    <mergeCell ref="A45:C45"/>
    <mergeCell ref="D45:J45"/>
    <mergeCell ref="L45:M45"/>
    <mergeCell ref="D46:J46"/>
    <mergeCell ref="L46:M46"/>
    <mergeCell ref="D43:F44"/>
    <mergeCell ref="G43:J44"/>
    <mergeCell ref="K43:K44"/>
    <mergeCell ref="L43:M44"/>
    <mergeCell ref="A31:M31"/>
    <mergeCell ref="A32:F32"/>
    <mergeCell ref="G32:M33"/>
    <mergeCell ref="G34:M40"/>
    <mergeCell ref="A41:M41"/>
    <mergeCell ref="A42:M42"/>
    <mergeCell ref="A43:C44"/>
    <mergeCell ref="A51:C51"/>
    <mergeCell ref="D51:F51"/>
    <mergeCell ref="K54:K57"/>
    <mergeCell ref="L54:M57"/>
    <mergeCell ref="A58:C58"/>
    <mergeCell ref="D58:F58"/>
    <mergeCell ref="G58:J58"/>
    <mergeCell ref="L58:M58"/>
    <mergeCell ref="A52:C52"/>
    <mergeCell ref="D52:F52"/>
    <mergeCell ref="A53:C53"/>
    <mergeCell ref="D53:F53"/>
    <mergeCell ref="A54:C57"/>
    <mergeCell ref="D54:F57"/>
    <mergeCell ref="G54:J57"/>
    <mergeCell ref="G52:J52"/>
    <mergeCell ref="A46:C46"/>
    <mergeCell ref="A49:C49"/>
    <mergeCell ref="D49:F49"/>
    <mergeCell ref="A50:C50"/>
    <mergeCell ref="D50:F50"/>
    <mergeCell ref="A47:M47"/>
    <mergeCell ref="A48:M48"/>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6">
    <dataValidation type="list" allowBlank="1" showInputMessage="1" showErrorMessage="1" prompt=" - " sqref="D8" xr:uid="{00000000-0002-0000-2A00-000000000000}">
      <formula1>$A$136:$A$138</formula1>
    </dataValidation>
    <dataValidation type="list" allowBlank="1" showInputMessage="1" showErrorMessage="1" prompt=" - " sqref="D7" xr:uid="{00000000-0002-0000-2A00-000001000000}">
      <formula1>$A$146:$A$150</formula1>
    </dataValidation>
    <dataValidation type="list" allowBlank="1" showInputMessage="1" showErrorMessage="1" prompt=" - " sqref="D13" xr:uid="{00000000-0002-0000-2A00-000002000000}">
      <formula1>$A$122:$A$129</formula1>
    </dataValidation>
    <dataValidation type="list" allowBlank="1" showInputMessage="1" showErrorMessage="1" prompt=" - " sqref="D50:D53 G50:G53 K50:L53" xr:uid="{00000000-0002-0000-2A00-000003000000}">
      <formula1>$A$153:$A$156</formula1>
    </dataValidation>
    <dataValidation type="list" allowBlank="1" showInputMessage="1" showErrorMessage="1" prompt=" - " sqref="D12" xr:uid="{00000000-0002-0000-2A00-000004000000}">
      <formula1>$A$111:$A$116</formula1>
    </dataValidation>
    <dataValidation type="list" allowBlank="1" showInputMessage="1" showErrorMessage="1" prompt=" - " sqref="L8" xr:uid="{00000000-0002-0000-2A00-000005000000}">
      <formula1>$B$118:$B$130</formula1>
    </dataValidation>
  </dataValidations>
  <pageMargins left="0.7" right="0.7" top="0.75" bottom="0.75" header="0" footer="0"/>
  <pageSetup orientation="landscape"/>
  <headerFooter>
    <oddFooter>&amp;LV5-20-05-2022</oddFooter>
  </headerFooter>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00"/>
  <sheetViews>
    <sheetView workbookViewId="0"/>
  </sheetViews>
  <sheetFormatPr baseColWidth="10" defaultColWidth="12.5703125" defaultRowHeight="15" customHeight="1"/>
  <cols>
    <col min="1" max="8" width="10" customWidth="1"/>
  </cols>
  <sheetData>
    <row r="1" spans="1:8" ht="12.75" customHeight="1">
      <c r="A1" s="1355" t="s">
        <v>883</v>
      </c>
      <c r="B1" s="770"/>
      <c r="D1" s="160"/>
      <c r="E1" s="160"/>
      <c r="F1" s="160"/>
      <c r="G1" s="160"/>
    </row>
    <row r="2" spans="1:8" ht="12.75" customHeight="1">
      <c r="A2" s="770"/>
      <c r="B2" s="770"/>
      <c r="C2" s="758" t="s">
        <v>884</v>
      </c>
      <c r="D2" s="759" t="s">
        <v>885</v>
      </c>
      <c r="E2" s="759" t="s">
        <v>886</v>
      </c>
      <c r="F2" s="759" t="s">
        <v>887</v>
      </c>
      <c r="G2" s="759" t="s">
        <v>887</v>
      </c>
      <c r="H2" s="758"/>
    </row>
    <row r="3" spans="1:8" ht="12.75" customHeight="1">
      <c r="B3" s="758" t="s">
        <v>888</v>
      </c>
      <c r="C3" s="758">
        <v>100</v>
      </c>
      <c r="D3" s="758">
        <v>5</v>
      </c>
      <c r="E3" s="758">
        <v>15</v>
      </c>
      <c r="F3" s="758">
        <v>30</v>
      </c>
      <c r="G3" s="758">
        <v>50</v>
      </c>
      <c r="H3" s="758"/>
    </row>
    <row r="4" spans="1:8" ht="12.75" customHeight="1">
      <c r="B4" s="1356" t="s">
        <v>889</v>
      </c>
      <c r="C4" s="1357">
        <v>100</v>
      </c>
      <c r="D4" s="760">
        <v>5</v>
      </c>
      <c r="E4" s="760">
        <v>10</v>
      </c>
      <c r="F4" s="760">
        <v>5</v>
      </c>
      <c r="G4" s="760">
        <v>80</v>
      </c>
    </row>
    <row r="5" spans="1:8" ht="12.75" customHeight="1">
      <c r="B5" s="972"/>
      <c r="C5" s="972"/>
      <c r="D5" s="761">
        <v>5</v>
      </c>
      <c r="E5" s="761">
        <v>15</v>
      </c>
      <c r="F5" s="761">
        <f>E5+F4</f>
        <v>20</v>
      </c>
      <c r="G5" s="761">
        <f>G4+F5</f>
        <v>100</v>
      </c>
      <c r="H5" s="758"/>
    </row>
    <row r="6" spans="1:8" ht="12.75" customHeight="1">
      <c r="B6" s="758" t="s">
        <v>890</v>
      </c>
      <c r="C6" s="758">
        <v>100</v>
      </c>
      <c r="D6" s="758">
        <v>100</v>
      </c>
      <c r="E6" s="758">
        <v>100</v>
      </c>
      <c r="F6" s="758">
        <v>100</v>
      </c>
      <c r="G6" s="758">
        <v>100</v>
      </c>
      <c r="H6" s="758"/>
    </row>
    <row r="7" spans="1:8" ht="12.75" customHeight="1"/>
    <row r="8" spans="1:8" ht="12.75" customHeight="1"/>
    <row r="9" spans="1:8" ht="12.75" customHeight="1"/>
    <row r="10" spans="1:8" ht="12.75" customHeight="1"/>
    <row r="11" spans="1:8" ht="12.75" customHeight="1"/>
    <row r="12" spans="1:8" ht="12.75" customHeight="1"/>
    <row r="13" spans="1:8" ht="12.75" customHeight="1"/>
    <row r="14" spans="1:8" ht="12.75" customHeight="1"/>
    <row r="15" spans="1:8" ht="12.75" customHeight="1"/>
    <row r="16" spans="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B2"/>
    <mergeCell ref="B4:B5"/>
    <mergeCell ref="C4:C5"/>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E1000"/>
  <sheetViews>
    <sheetView workbookViewId="0"/>
  </sheetViews>
  <sheetFormatPr baseColWidth="10" defaultColWidth="12.5703125" defaultRowHeight="15" customHeight="1"/>
  <cols>
    <col min="1" max="1" width="15" customWidth="1"/>
    <col min="2" max="2" width="11.28515625" customWidth="1"/>
    <col min="3" max="3" width="10.7109375" customWidth="1"/>
    <col min="4" max="4" width="15" customWidth="1"/>
    <col min="5" max="5" width="12.42578125" customWidth="1"/>
    <col min="6" max="6" width="30" customWidth="1"/>
    <col min="7" max="7" width="32.5703125" customWidth="1"/>
    <col min="8" max="31" width="2.7109375" customWidth="1"/>
  </cols>
  <sheetData>
    <row r="1" spans="1:31" ht="35.25" customHeight="1">
      <c r="A1" s="1359"/>
      <c r="B1" s="1360"/>
      <c r="C1" s="1361"/>
      <c r="D1" s="762" t="s">
        <v>891</v>
      </c>
      <c r="E1" s="1364" t="s">
        <v>203</v>
      </c>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5"/>
    </row>
    <row r="2" spans="1:31" ht="40.5" customHeight="1">
      <c r="A2" s="1362"/>
      <c r="B2" s="885"/>
      <c r="C2" s="1363"/>
      <c r="D2" s="762" t="s">
        <v>892</v>
      </c>
      <c r="E2" s="1365" t="s">
        <v>893</v>
      </c>
      <c r="F2" s="794"/>
      <c r="G2" s="795"/>
      <c r="H2" s="1366" t="s">
        <v>894</v>
      </c>
      <c r="I2" s="791"/>
      <c r="J2" s="791"/>
      <c r="K2" s="791"/>
      <c r="L2" s="792"/>
      <c r="M2" s="1367" t="s">
        <v>895</v>
      </c>
      <c r="N2" s="791"/>
      <c r="O2" s="791"/>
      <c r="P2" s="791"/>
      <c r="Q2" s="791"/>
      <c r="R2" s="792"/>
      <c r="S2" s="1366" t="s">
        <v>732</v>
      </c>
      <c r="T2" s="791"/>
      <c r="U2" s="791"/>
      <c r="V2" s="791"/>
      <c r="W2" s="791"/>
      <c r="X2" s="791"/>
      <c r="Y2" s="792"/>
      <c r="Z2" s="1367">
        <v>5</v>
      </c>
      <c r="AA2" s="791"/>
      <c r="AB2" s="791"/>
      <c r="AC2" s="791"/>
      <c r="AD2" s="791"/>
      <c r="AE2" s="792"/>
    </row>
    <row r="3" spans="1:31" ht="12.75" customHeight="1">
      <c r="A3" s="763"/>
      <c r="B3" s="1358"/>
      <c r="C3" s="770"/>
      <c r="D3" s="770"/>
      <c r="E3" s="770"/>
      <c r="F3" s="77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row>
    <row r="4" spans="1:31" ht="12.75" customHeight="1">
      <c r="A4" s="763"/>
      <c r="B4" s="1358"/>
      <c r="C4" s="770"/>
      <c r="D4" s="764"/>
      <c r="E4" s="764"/>
      <c r="F4" s="764"/>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row>
    <row r="5" spans="1:31" ht="12.75" customHeight="1">
      <c r="A5" s="763" t="str">
        <f>CONCATENATE("V",Z2,"-16-12-2021")</f>
        <v>V5-16-12-2021</v>
      </c>
      <c r="B5" s="1358"/>
      <c r="C5" s="770"/>
      <c r="D5" s="764"/>
      <c r="E5" s="764"/>
      <c r="F5" s="764"/>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row>
    <row r="6" spans="1:31" ht="12.75" customHeight="1">
      <c r="A6" s="763"/>
      <c r="B6" s="763"/>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row>
    <row r="7" spans="1:31" ht="12.75" customHeight="1">
      <c r="A7" s="763"/>
      <c r="B7" s="763"/>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row>
    <row r="8" spans="1:31" ht="12.75" customHeight="1">
      <c r="A8" s="763"/>
      <c r="B8" s="763"/>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row>
    <row r="9" spans="1:31" ht="12.75" customHeight="1">
      <c r="A9" s="763"/>
      <c r="B9" s="763"/>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ht="12.75" customHeight="1">
      <c r="A10" s="763"/>
      <c r="B10" s="763"/>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2.75" customHeight="1">
      <c r="A11" s="763"/>
      <c r="B11" s="763"/>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row>
    <row r="12" spans="1:31" ht="12.75" customHeight="1">
      <c r="A12" s="763"/>
      <c r="B12" s="763"/>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row>
    <row r="13" spans="1:31" ht="12.75" customHeight="1">
      <c r="A13" s="763"/>
      <c r="B13" s="763"/>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row>
    <row r="14" spans="1:31" ht="12.75" customHeight="1">
      <c r="A14" s="763"/>
      <c r="B14" s="763"/>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row>
    <row r="15" spans="1:31" ht="12.75" customHeight="1">
      <c r="A15" s="763"/>
      <c r="B15" s="763"/>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row>
    <row r="16" spans="1:31" ht="12.75" customHeight="1">
      <c r="A16" s="763"/>
      <c r="B16" s="763"/>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row>
    <row r="17" spans="1:31" ht="12.75" customHeight="1">
      <c r="A17" s="763"/>
      <c r="B17" s="763"/>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row>
    <row r="18" spans="1:31" ht="12.75" customHeight="1">
      <c r="A18" s="763"/>
      <c r="B18" s="763"/>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row>
    <row r="19" spans="1:31" ht="12.75" customHeight="1">
      <c r="A19" s="763"/>
      <c r="B19" s="763"/>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row>
    <row r="20" spans="1:31" ht="12.75" customHeight="1">
      <c r="A20" s="763"/>
      <c r="B20" s="763"/>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row>
    <row r="21" spans="1:31" ht="12.75" customHeight="1">
      <c r="A21" s="763"/>
      <c r="B21" s="763"/>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row>
    <row r="22" spans="1:31" ht="12.75" customHeight="1">
      <c r="A22" s="763"/>
      <c r="B22" s="763"/>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row>
    <row r="23" spans="1:31" ht="12.75" customHeight="1">
      <c r="A23" s="763"/>
      <c r="B23" s="763"/>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row>
    <row r="24" spans="1:31" ht="12.75" customHeight="1">
      <c r="A24" s="763"/>
      <c r="B24" s="763"/>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row>
    <row r="25" spans="1:31" ht="12.75" customHeight="1">
      <c r="A25" s="763"/>
      <c r="B25" s="763"/>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row>
    <row r="26" spans="1:31" ht="12.75" customHeight="1">
      <c r="A26" s="763"/>
      <c r="B26" s="763"/>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row>
    <row r="27" spans="1:31" ht="12.75" customHeight="1">
      <c r="A27" s="763"/>
      <c r="B27" s="763"/>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row>
    <row r="28" spans="1:31" ht="12.75" customHeight="1">
      <c r="A28" s="763"/>
      <c r="B28" s="763"/>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row>
    <row r="29" spans="1:31" ht="12.75" customHeight="1">
      <c r="A29" s="763"/>
      <c r="B29" s="763"/>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row>
    <row r="30" spans="1:31" ht="12.75" customHeight="1">
      <c r="A30" s="763"/>
      <c r="B30" s="763"/>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row>
    <row r="31" spans="1:31" ht="12.75" customHeight="1">
      <c r="A31" s="763"/>
      <c r="B31" s="763"/>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row>
    <row r="32" spans="1:31" ht="12.75" customHeight="1">
      <c r="A32" s="763"/>
      <c r="B32" s="763"/>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row>
    <row r="33" spans="1:31" ht="12.75" customHeight="1">
      <c r="A33" s="763"/>
      <c r="B33" s="763"/>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row>
    <row r="34" spans="1:31" ht="12.75" customHeight="1">
      <c r="A34" s="763"/>
      <c r="B34" s="763"/>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row>
    <row r="35" spans="1:31" ht="12.75" customHeight="1">
      <c r="A35" s="763"/>
      <c r="B35" s="763"/>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row>
    <row r="36" spans="1:31" ht="12.75" customHeight="1">
      <c r="A36" s="763"/>
      <c r="B36" s="763"/>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row>
    <row r="37" spans="1:31" ht="12.75" customHeight="1">
      <c r="A37" s="763"/>
      <c r="B37" s="763"/>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row>
    <row r="38" spans="1:31" ht="12.75" customHeight="1">
      <c r="A38" s="763"/>
      <c r="B38" s="763"/>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row>
    <row r="39" spans="1:31" ht="12.75" customHeight="1">
      <c r="A39" s="763"/>
      <c r="B39" s="763"/>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row>
    <row r="40" spans="1:31" ht="12.75" customHeight="1">
      <c r="A40" s="763"/>
      <c r="B40" s="763"/>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row>
    <row r="41" spans="1:31" ht="12.75" customHeight="1">
      <c r="A41" s="763"/>
      <c r="B41" s="763"/>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row>
    <row r="42" spans="1:31" ht="12.75" customHeight="1">
      <c r="A42" s="763"/>
      <c r="B42" s="763"/>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row>
    <row r="43" spans="1:31" ht="12.75" customHeight="1">
      <c r="A43" s="763"/>
      <c r="B43" s="763"/>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row>
    <row r="44" spans="1:31" ht="12.75" customHeight="1">
      <c r="A44" s="763"/>
      <c r="B44" s="763"/>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row>
    <row r="45" spans="1:31" ht="12.75" customHeight="1">
      <c r="A45" s="763"/>
      <c r="B45" s="763"/>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row>
    <row r="46" spans="1:31" ht="12.75" customHeight="1">
      <c r="A46" s="763"/>
      <c r="B46" s="763"/>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row>
    <row r="47" spans="1:31" ht="12.75" customHeight="1">
      <c r="A47" s="763"/>
      <c r="B47" s="763"/>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row>
    <row r="48" spans="1:31" ht="12.75" customHeight="1">
      <c r="A48" s="763"/>
      <c r="B48" s="763"/>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row>
    <row r="49" spans="1:31" ht="12.75" customHeight="1">
      <c r="A49" s="763"/>
      <c r="B49" s="763"/>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row>
    <row r="50" spans="1:31" ht="12.75" customHeight="1">
      <c r="A50" s="763"/>
      <c r="B50" s="763"/>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row>
    <row r="51" spans="1:31" ht="12.75" customHeight="1">
      <c r="A51" s="763"/>
      <c r="B51" s="763"/>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row>
    <row r="52" spans="1:31" ht="12.75" customHeight="1">
      <c r="A52" s="763"/>
      <c r="B52" s="763"/>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row>
    <row r="53" spans="1:31" ht="12.75" customHeight="1">
      <c r="A53" s="763"/>
      <c r="B53" s="763"/>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row>
    <row r="54" spans="1:31" ht="12.75" customHeight="1">
      <c r="A54" s="763"/>
      <c r="B54" s="763"/>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row>
    <row r="55" spans="1:31" ht="12.75" customHeight="1">
      <c r="A55" s="763"/>
      <c r="B55" s="763"/>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row>
    <row r="56" spans="1:31" ht="12.75" customHeight="1">
      <c r="A56" s="763"/>
      <c r="B56" s="763"/>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row>
    <row r="57" spans="1:31" ht="12.75" customHeight="1">
      <c r="A57" s="763"/>
      <c r="B57" s="763"/>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row>
    <row r="58" spans="1:31" ht="12.75" customHeight="1">
      <c r="A58" s="763"/>
      <c r="B58" s="763"/>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row>
    <row r="59" spans="1:31" ht="12.75" customHeight="1">
      <c r="A59" s="763"/>
      <c r="B59" s="763"/>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row>
    <row r="60" spans="1:31" ht="12.75" customHeight="1">
      <c r="A60" s="763"/>
      <c r="B60" s="763"/>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row>
    <row r="61" spans="1:31" ht="12.75" customHeight="1">
      <c r="A61" s="763"/>
      <c r="B61" s="763"/>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row>
    <row r="62" spans="1:31" ht="12.75" customHeight="1">
      <c r="A62" s="763"/>
      <c r="B62" s="763"/>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row>
    <row r="63" spans="1:31" ht="12.75" customHeight="1">
      <c r="A63" s="763"/>
      <c r="B63" s="763"/>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row>
    <row r="64" spans="1:31" ht="12.75" customHeight="1">
      <c r="A64" s="763"/>
      <c r="B64" s="763"/>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row>
    <row r="65" spans="1:31" ht="12.75" customHeight="1">
      <c r="A65" s="763"/>
      <c r="B65" s="763"/>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row>
    <row r="66" spans="1:31" ht="12.75" customHeight="1">
      <c r="A66" s="763"/>
      <c r="B66" s="763"/>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row>
    <row r="67" spans="1:31" ht="12.75" customHeight="1">
      <c r="A67" s="763"/>
      <c r="B67" s="763"/>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row>
    <row r="68" spans="1:31" ht="12.75" customHeight="1">
      <c r="A68" s="763"/>
      <c r="B68" s="763"/>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row>
    <row r="69" spans="1:31" ht="12.75" customHeight="1">
      <c r="A69" s="763"/>
      <c r="B69" s="763"/>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row>
    <row r="70" spans="1:31" ht="12.75" customHeight="1">
      <c r="A70" s="763"/>
      <c r="B70" s="763"/>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row>
    <row r="71" spans="1:31" ht="12.75" customHeight="1">
      <c r="A71" s="763"/>
      <c r="B71" s="763"/>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row>
    <row r="72" spans="1:31" ht="12.75" customHeight="1">
      <c r="A72" s="763"/>
      <c r="B72" s="763"/>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row>
    <row r="73" spans="1:31" ht="12.75" customHeight="1">
      <c r="A73" s="763"/>
      <c r="B73" s="763"/>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row>
    <row r="74" spans="1:31" ht="12.75" customHeight="1">
      <c r="A74" s="763"/>
      <c r="B74" s="763"/>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row>
    <row r="75" spans="1:31" ht="12.75" customHeight="1">
      <c r="A75" s="763"/>
      <c r="B75" s="763"/>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row>
    <row r="76" spans="1:31" ht="12.75" customHeight="1">
      <c r="A76" s="763"/>
      <c r="B76" s="763"/>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row>
    <row r="77" spans="1:31" ht="12.75" customHeight="1">
      <c r="A77" s="763"/>
      <c r="B77" s="763"/>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row>
    <row r="78" spans="1:31" ht="12.75" customHeight="1">
      <c r="A78" s="763"/>
      <c r="B78" s="763"/>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row>
    <row r="79" spans="1:31" ht="12.75" customHeight="1">
      <c r="A79" s="763"/>
      <c r="B79" s="763"/>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row>
    <row r="80" spans="1:31" ht="12.75" customHeight="1">
      <c r="A80" s="763"/>
      <c r="B80" s="763"/>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row>
    <row r="81" spans="1:31" ht="12.75" customHeight="1">
      <c r="A81" s="763"/>
      <c r="B81" s="763"/>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row>
    <row r="82" spans="1:31" ht="12.75" customHeight="1">
      <c r="A82" s="763"/>
      <c r="B82" s="763"/>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row>
    <row r="83" spans="1:31" ht="12.75" customHeight="1">
      <c r="A83" s="763"/>
      <c r="B83" s="763"/>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row>
    <row r="84" spans="1:31" ht="12.75" customHeight="1">
      <c r="A84" s="763"/>
      <c r="B84" s="763"/>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row>
    <row r="85" spans="1:31" ht="12.75" customHeight="1">
      <c r="A85" s="763"/>
      <c r="B85" s="763"/>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row>
    <row r="86" spans="1:31" ht="12.75" customHeight="1">
      <c r="A86" s="763"/>
      <c r="B86" s="763"/>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row>
    <row r="87" spans="1:31" ht="12.75" customHeight="1">
      <c r="A87" s="763"/>
      <c r="B87" s="763"/>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row>
    <row r="88" spans="1:31" ht="12.75" customHeight="1">
      <c r="A88" s="763"/>
      <c r="B88" s="763"/>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row>
    <row r="89" spans="1:31" ht="12.75" customHeight="1">
      <c r="A89" s="763"/>
      <c r="B89" s="763"/>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row>
    <row r="90" spans="1:31" ht="12.75" customHeight="1">
      <c r="A90" s="763"/>
      <c r="B90" s="763"/>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row>
    <row r="91" spans="1:31" ht="12.75" customHeight="1">
      <c r="A91" s="763"/>
      <c r="B91" s="763"/>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row>
    <row r="92" spans="1:31" ht="12.75" customHeight="1">
      <c r="A92" s="763"/>
      <c r="B92" s="763"/>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row>
    <row r="93" spans="1:31" ht="12.75" customHeight="1">
      <c r="A93" s="763"/>
      <c r="B93" s="763"/>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row>
    <row r="94" spans="1:31" ht="12.75" customHeight="1">
      <c r="A94" s="763"/>
      <c r="B94" s="763"/>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row>
    <row r="95" spans="1:31" ht="12.75" customHeight="1">
      <c r="A95" s="763"/>
      <c r="B95" s="763"/>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row>
    <row r="96" spans="1:31" ht="12.75" customHeight="1">
      <c r="A96" s="763"/>
      <c r="B96" s="763"/>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row>
    <row r="97" spans="1:31" ht="12.75" customHeight="1">
      <c r="A97" s="763"/>
      <c r="B97" s="763"/>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row>
    <row r="98" spans="1:31" ht="12.75" customHeight="1">
      <c r="A98" s="763"/>
      <c r="B98" s="763"/>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row>
    <row r="99" spans="1:31" ht="12.75" customHeight="1">
      <c r="A99" s="763"/>
      <c r="B99" s="763"/>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row>
    <row r="100" spans="1:31" ht="12.75" customHeight="1">
      <c r="A100" s="763"/>
      <c r="B100" s="763"/>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row>
    <row r="101" spans="1:31" ht="12.75" customHeight="1">
      <c r="A101" s="763"/>
      <c r="B101" s="763"/>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row>
    <row r="102" spans="1:31" ht="12.75" customHeight="1">
      <c r="A102" s="763"/>
      <c r="B102" s="763"/>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row>
    <row r="103" spans="1:31" ht="12.75" customHeight="1">
      <c r="A103" s="763"/>
      <c r="B103" s="763"/>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row>
    <row r="104" spans="1:31" ht="12.75" customHeight="1">
      <c r="A104" s="763"/>
      <c r="B104" s="763"/>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row>
    <row r="105" spans="1:31" ht="12.75" customHeight="1">
      <c r="A105" s="763"/>
      <c r="B105" s="763"/>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row>
    <row r="106" spans="1:31" ht="12.75" customHeight="1">
      <c r="A106" s="763"/>
      <c r="B106" s="763"/>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row>
    <row r="107" spans="1:31" ht="12.75" customHeight="1">
      <c r="A107" s="763"/>
      <c r="B107" s="763"/>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row>
    <row r="108" spans="1:31" ht="12.75" customHeight="1">
      <c r="A108" s="763"/>
      <c r="B108" s="763"/>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row>
    <row r="109" spans="1:31" ht="12.75" customHeight="1">
      <c r="A109" s="763"/>
      <c r="B109" s="763"/>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row>
    <row r="110" spans="1:31" ht="12.75" customHeight="1">
      <c r="A110" s="763"/>
      <c r="B110" s="763"/>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row>
    <row r="111" spans="1:31" ht="12.75" customHeight="1">
      <c r="A111" s="763"/>
      <c r="B111" s="763"/>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row>
    <row r="112" spans="1:31" ht="12.75" customHeight="1">
      <c r="A112" s="763"/>
      <c r="B112" s="763"/>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row>
    <row r="113" spans="1:31" ht="12.75" customHeight="1">
      <c r="A113" s="763"/>
      <c r="B113" s="763"/>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row>
    <row r="114" spans="1:31" ht="12.75" customHeight="1">
      <c r="A114" s="763"/>
      <c r="B114" s="763"/>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row>
    <row r="115" spans="1:31" ht="12.75" customHeight="1">
      <c r="A115" s="763"/>
      <c r="B115" s="763"/>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row>
    <row r="116" spans="1:31" ht="12.75" customHeight="1">
      <c r="A116" s="763"/>
      <c r="B116" s="763"/>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row>
    <row r="117" spans="1:31" ht="12.75" customHeight="1">
      <c r="A117" s="763"/>
      <c r="B117" s="763"/>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row>
    <row r="118" spans="1:31" ht="12.75" customHeight="1">
      <c r="A118" s="763"/>
      <c r="B118" s="763"/>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row>
    <row r="119" spans="1:31" ht="12.75" customHeight="1">
      <c r="A119" s="763"/>
      <c r="B119" s="763"/>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row>
    <row r="120" spans="1:31" ht="12.75" customHeight="1">
      <c r="A120" s="763"/>
      <c r="B120" s="763"/>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row>
    <row r="121" spans="1:31" ht="12.75" customHeight="1">
      <c r="A121" s="763"/>
      <c r="B121" s="763"/>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row>
    <row r="122" spans="1:31" ht="12.75" customHeight="1">
      <c r="A122" s="763"/>
      <c r="B122" s="763"/>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row>
    <row r="123" spans="1:31" ht="12.75" customHeight="1">
      <c r="A123" s="763"/>
      <c r="B123" s="763"/>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row>
    <row r="124" spans="1:31" ht="12.75" customHeight="1">
      <c r="A124" s="763"/>
      <c r="B124" s="763"/>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row>
    <row r="125" spans="1:31" ht="12.75" customHeight="1">
      <c r="A125" s="763"/>
      <c r="B125" s="763"/>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row>
    <row r="126" spans="1:31" ht="12.75" customHeight="1">
      <c r="A126" s="763"/>
      <c r="B126" s="763"/>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row>
    <row r="127" spans="1:31" ht="12.75" customHeight="1">
      <c r="A127" s="763"/>
      <c r="B127" s="763"/>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row>
    <row r="128" spans="1:31" ht="12.75" customHeight="1">
      <c r="A128" s="763"/>
      <c r="B128" s="763"/>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row>
    <row r="129" spans="1:31" ht="12.75" customHeight="1">
      <c r="A129" s="763"/>
      <c r="B129" s="763"/>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row>
    <row r="130" spans="1:31" ht="12.75" customHeight="1">
      <c r="A130" s="763"/>
      <c r="B130" s="763"/>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row>
    <row r="131" spans="1:31" ht="12.75" customHeight="1">
      <c r="A131" s="763"/>
      <c r="B131" s="763"/>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row>
    <row r="132" spans="1:31" ht="12.75" customHeight="1">
      <c r="A132" s="763"/>
      <c r="B132" s="763"/>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row>
    <row r="133" spans="1:31" ht="12.75" customHeight="1">
      <c r="A133" s="763"/>
      <c r="B133" s="763"/>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row>
    <row r="134" spans="1:31" ht="12.75" customHeight="1">
      <c r="A134" s="763"/>
      <c r="B134" s="763"/>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row>
    <row r="135" spans="1:31" ht="12.75" customHeight="1">
      <c r="A135" s="763"/>
      <c r="B135" s="763"/>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row>
    <row r="136" spans="1:31" ht="12.75" customHeight="1">
      <c r="A136" s="763"/>
      <c r="B136" s="763"/>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row>
    <row r="137" spans="1:31" ht="12.75" customHeight="1">
      <c r="A137" s="763"/>
      <c r="B137" s="763"/>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row>
    <row r="138" spans="1:31" ht="12.75" customHeight="1">
      <c r="A138" s="763"/>
      <c r="B138" s="763"/>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row>
    <row r="139" spans="1:31" ht="12.75" customHeight="1">
      <c r="A139" s="763"/>
      <c r="B139" s="763"/>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row>
    <row r="140" spans="1:31" ht="12.75" customHeight="1">
      <c r="A140" s="763"/>
      <c r="B140" s="763"/>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row>
    <row r="141" spans="1:31" ht="12.75" customHeight="1">
      <c r="A141" s="763"/>
      <c r="B141" s="763"/>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row>
    <row r="142" spans="1:31" ht="12.75" customHeight="1">
      <c r="A142" s="763"/>
      <c r="B142" s="763"/>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row>
    <row r="143" spans="1:31" ht="12.75" customHeight="1">
      <c r="A143" s="763"/>
      <c r="B143" s="763"/>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row>
    <row r="144" spans="1:31" ht="12.75" customHeight="1">
      <c r="A144" s="763"/>
      <c r="B144" s="763"/>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row>
    <row r="145" spans="1:31" ht="12.75" customHeight="1">
      <c r="A145" s="763"/>
      <c r="B145" s="763"/>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row>
    <row r="146" spans="1:31" ht="12.75" customHeight="1">
      <c r="A146" s="763"/>
      <c r="B146" s="763"/>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row>
    <row r="147" spans="1:31" ht="12.75" customHeight="1">
      <c r="A147" s="763"/>
      <c r="B147" s="763"/>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row>
    <row r="148" spans="1:31" ht="12.75" customHeight="1">
      <c r="A148" s="763"/>
      <c r="B148" s="763"/>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row>
    <row r="149" spans="1:31" ht="12.75" customHeight="1">
      <c r="A149" s="763"/>
      <c r="B149" s="763"/>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row>
    <row r="150" spans="1:31" ht="12.75" customHeight="1">
      <c r="A150" s="763"/>
      <c r="B150" s="763"/>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row>
    <row r="151" spans="1:31" ht="12.75" customHeight="1">
      <c r="A151" s="763"/>
      <c r="B151" s="763"/>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row>
    <row r="152" spans="1:31" ht="12.75" customHeight="1">
      <c r="A152" s="763"/>
      <c r="B152" s="763"/>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row>
    <row r="153" spans="1:31" ht="12.75" customHeight="1">
      <c r="A153" s="763"/>
      <c r="B153" s="763"/>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row>
    <row r="154" spans="1:31" ht="12.75" customHeight="1">
      <c r="A154" s="763"/>
      <c r="B154" s="763"/>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row>
    <row r="155" spans="1:31" ht="12.75" customHeight="1">
      <c r="A155" s="763"/>
      <c r="B155" s="763"/>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row>
    <row r="156" spans="1:31" ht="12.75" customHeight="1">
      <c r="A156" s="763"/>
      <c r="B156" s="763"/>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row>
    <row r="157" spans="1:31" ht="12.75" customHeight="1">
      <c r="A157" s="763"/>
      <c r="B157" s="763"/>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row>
    <row r="158" spans="1:31" ht="12.75" customHeight="1">
      <c r="A158" s="763"/>
      <c r="B158" s="763"/>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row>
    <row r="159" spans="1:31" ht="12.75" customHeight="1">
      <c r="A159" s="763"/>
      <c r="B159" s="763"/>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row>
    <row r="160" spans="1:31" ht="12.75" customHeight="1">
      <c r="A160" s="763"/>
      <c r="B160" s="763"/>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row>
    <row r="161" spans="1:31" ht="12.75" customHeight="1">
      <c r="A161" s="763"/>
      <c r="B161" s="763"/>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row>
    <row r="162" spans="1:31" ht="12.75" customHeight="1">
      <c r="A162" s="763"/>
      <c r="B162" s="763"/>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row>
    <row r="163" spans="1:31" ht="12.75" customHeight="1">
      <c r="A163" s="763"/>
      <c r="B163" s="763"/>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row>
    <row r="164" spans="1:31" ht="12.75" customHeight="1">
      <c r="A164" s="763"/>
      <c r="B164" s="763"/>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row>
    <row r="165" spans="1:31" ht="12.75" customHeight="1">
      <c r="A165" s="763"/>
      <c r="B165" s="763"/>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row>
    <row r="166" spans="1:31" ht="12.75" customHeight="1">
      <c r="A166" s="763"/>
      <c r="B166" s="763"/>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row>
    <row r="167" spans="1:31" ht="12.75" customHeight="1">
      <c r="A167" s="763"/>
      <c r="B167" s="763"/>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row>
    <row r="168" spans="1:31" ht="12.75" customHeight="1">
      <c r="A168" s="763"/>
      <c r="B168" s="763"/>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row>
    <row r="169" spans="1:31" ht="12.75" customHeight="1">
      <c r="A169" s="763"/>
      <c r="B169" s="763"/>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row>
    <row r="170" spans="1:31" ht="12.75" customHeight="1">
      <c r="A170" s="763"/>
      <c r="B170" s="763"/>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row>
    <row r="171" spans="1:31" ht="12.75" customHeight="1">
      <c r="A171" s="763"/>
      <c r="B171" s="763"/>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row>
    <row r="172" spans="1:31" ht="12.75" customHeight="1">
      <c r="A172" s="763"/>
      <c r="B172" s="763"/>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row>
    <row r="173" spans="1:31" ht="12.75" customHeight="1">
      <c r="A173" s="763"/>
      <c r="B173" s="763"/>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row>
    <row r="174" spans="1:31" ht="12.75" customHeight="1">
      <c r="A174" s="763"/>
      <c r="B174" s="763"/>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row>
    <row r="175" spans="1:31" ht="12.75" customHeight="1">
      <c r="A175" s="763"/>
      <c r="B175" s="763"/>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row>
    <row r="176" spans="1:31" ht="12.75" customHeight="1">
      <c r="A176" s="763"/>
      <c r="B176" s="763"/>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row>
    <row r="177" spans="1:31" ht="12.75" customHeight="1">
      <c r="A177" s="763"/>
      <c r="B177" s="763"/>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row>
    <row r="178" spans="1:31" ht="12.75" customHeight="1">
      <c r="A178" s="763"/>
      <c r="B178" s="763"/>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row>
    <row r="179" spans="1:31" ht="12.75" customHeight="1">
      <c r="A179" s="763"/>
      <c r="B179" s="763"/>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row>
    <row r="180" spans="1:31" ht="12.75" customHeight="1">
      <c r="A180" s="763"/>
      <c r="B180" s="763"/>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row>
    <row r="181" spans="1:31" ht="12.75" customHeight="1">
      <c r="A181" s="763"/>
      <c r="B181" s="763"/>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row>
    <row r="182" spans="1:31" ht="12.75" customHeight="1">
      <c r="A182" s="763"/>
      <c r="B182" s="763"/>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row>
    <row r="183" spans="1:31" ht="12.75" customHeight="1">
      <c r="A183" s="763"/>
      <c r="B183" s="763"/>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row>
    <row r="184" spans="1:31" ht="12.75" customHeight="1">
      <c r="A184" s="763"/>
      <c r="B184" s="763"/>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row>
    <row r="185" spans="1:31" ht="12.75" customHeight="1">
      <c r="A185" s="763"/>
      <c r="B185" s="763"/>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row>
    <row r="186" spans="1:31" ht="12.75" customHeight="1">
      <c r="A186" s="763"/>
      <c r="B186" s="763"/>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row>
    <row r="187" spans="1:31" ht="12.75" customHeight="1">
      <c r="A187" s="763"/>
      <c r="B187" s="763"/>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row>
    <row r="188" spans="1:31" ht="12.75" customHeight="1">
      <c r="A188" s="763"/>
      <c r="B188" s="763"/>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row>
    <row r="189" spans="1:31" ht="12.75" customHeight="1">
      <c r="A189" s="763"/>
      <c r="B189" s="763"/>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row>
    <row r="190" spans="1:31" ht="12.75" customHeight="1">
      <c r="A190" s="763"/>
      <c r="B190" s="763"/>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row>
    <row r="191" spans="1:31" ht="12.75" customHeight="1">
      <c r="A191" s="763"/>
      <c r="B191" s="763"/>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row>
    <row r="192" spans="1:31" ht="12.75" customHeight="1">
      <c r="A192" s="763"/>
      <c r="B192" s="763"/>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row>
    <row r="193" spans="1:31" ht="12.75" customHeight="1">
      <c r="A193" s="763"/>
      <c r="B193" s="763"/>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row>
    <row r="194" spans="1:31" ht="12.75" customHeight="1">
      <c r="A194" s="763"/>
      <c r="B194" s="763"/>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row>
    <row r="195" spans="1:31" ht="12.75" customHeight="1">
      <c r="A195" s="763"/>
      <c r="B195" s="763"/>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row>
    <row r="196" spans="1:31" ht="12.75" customHeight="1">
      <c r="A196" s="763"/>
      <c r="B196" s="763"/>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row>
    <row r="197" spans="1:31" ht="12.75" customHeight="1">
      <c r="A197" s="763"/>
      <c r="B197" s="763"/>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row>
    <row r="198" spans="1:31" ht="12.75" customHeight="1">
      <c r="A198" s="763"/>
      <c r="B198" s="763"/>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row>
    <row r="199" spans="1:31" ht="12.75" customHeight="1">
      <c r="A199" s="763"/>
      <c r="B199" s="763"/>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row>
    <row r="200" spans="1:31" ht="12.75" customHeight="1">
      <c r="A200" s="763"/>
      <c r="B200" s="763"/>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row>
    <row r="201" spans="1:31" ht="12.75" customHeight="1">
      <c r="A201" s="763"/>
      <c r="B201" s="763"/>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row>
    <row r="202" spans="1:31" ht="12.75" customHeight="1">
      <c r="A202" s="763"/>
      <c r="B202" s="763"/>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row>
    <row r="203" spans="1:31" ht="12.75" customHeight="1">
      <c r="A203" s="763"/>
      <c r="B203" s="763"/>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row>
    <row r="204" spans="1:31" ht="12.75" customHeight="1">
      <c r="A204" s="763"/>
      <c r="B204" s="763"/>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row>
    <row r="205" spans="1:31" ht="12.75" customHeight="1">
      <c r="A205" s="763"/>
      <c r="B205" s="763"/>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row>
    <row r="206" spans="1:31" ht="12.75" customHeight="1">
      <c r="A206" s="763"/>
      <c r="B206" s="763"/>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row>
    <row r="207" spans="1:31" ht="12.75" customHeight="1">
      <c r="A207" s="763"/>
      <c r="B207" s="763"/>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row>
    <row r="208" spans="1:31" ht="12.75" customHeight="1">
      <c r="A208" s="763"/>
      <c r="B208" s="763"/>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row>
    <row r="209" spans="1:31" ht="12.75" customHeight="1">
      <c r="A209" s="763"/>
      <c r="B209" s="763"/>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row>
    <row r="210" spans="1:31" ht="12.75" customHeight="1">
      <c r="A210" s="763"/>
      <c r="B210" s="763"/>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row>
    <row r="211" spans="1:31" ht="12.75" customHeight="1">
      <c r="A211" s="763"/>
      <c r="B211" s="763"/>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row>
    <row r="212" spans="1:31" ht="12.75" customHeight="1">
      <c r="A212" s="763"/>
      <c r="B212" s="763"/>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row>
    <row r="213" spans="1:31" ht="12.75" customHeight="1">
      <c r="A213" s="763"/>
      <c r="B213" s="763"/>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row>
    <row r="214" spans="1:31" ht="12.75" customHeight="1">
      <c r="A214" s="763"/>
      <c r="B214" s="763"/>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row>
    <row r="215" spans="1:31" ht="12.75" customHeight="1">
      <c r="A215" s="763"/>
      <c r="B215" s="763"/>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row>
    <row r="216" spans="1:31" ht="12.75" customHeight="1">
      <c r="A216" s="763"/>
      <c r="B216" s="763"/>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row>
    <row r="217" spans="1:31" ht="12.75" customHeight="1">
      <c r="A217" s="763"/>
      <c r="B217" s="763"/>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row>
    <row r="218" spans="1:31" ht="12.75" customHeight="1">
      <c r="A218" s="763"/>
      <c r="B218" s="763"/>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row>
    <row r="219" spans="1:31" ht="12.75" customHeight="1">
      <c r="A219" s="763"/>
      <c r="B219" s="763"/>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row>
    <row r="220" spans="1:31" ht="12.75" customHeight="1">
      <c r="A220" s="763"/>
      <c r="B220" s="763"/>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row>
    <row r="221" spans="1:31" ht="15.75" customHeight="1"/>
    <row r="222" spans="1:31" ht="15.75" customHeight="1"/>
    <row r="223" spans="1:31" ht="15.75" customHeight="1"/>
    <row r="224" spans="1:3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3:F3"/>
    <mergeCell ref="B4:C4"/>
    <mergeCell ref="B5:C5"/>
    <mergeCell ref="A1:C2"/>
    <mergeCell ref="E1:AE1"/>
    <mergeCell ref="E2:G2"/>
    <mergeCell ref="H2:L2"/>
    <mergeCell ref="M2:R2"/>
    <mergeCell ref="S2:Y2"/>
    <mergeCell ref="Z2:AE2"/>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00"/>
  </sheetPr>
  <dimension ref="A1:Z1000"/>
  <sheetViews>
    <sheetView workbookViewId="0"/>
  </sheetViews>
  <sheetFormatPr baseColWidth="10" defaultColWidth="12.5703125" defaultRowHeight="15" customHeight="1"/>
  <cols>
    <col min="1" max="1" width="14.140625" customWidth="1"/>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1.42578125" customWidth="1"/>
    <col min="15" max="17" width="10.7109375" hidden="1" customWidth="1"/>
    <col min="18" max="18" width="21.28515625" customWidth="1"/>
    <col min="19" max="19" width="14.5703125" customWidth="1"/>
    <col min="20" max="21" width="11.42578125" customWidth="1"/>
    <col min="22" max="22" width="13" customWidth="1"/>
    <col min="23" max="23" width="11.42578125"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2"/>
      <c r="N6" s="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7"/>
      <c r="N7" s="2"/>
      <c r="O7" s="2"/>
      <c r="P7" s="2"/>
      <c r="Q7" s="2"/>
      <c r="R7" s="2"/>
      <c r="S7" s="2"/>
      <c r="T7" s="2"/>
      <c r="U7" s="2"/>
      <c r="V7" s="2"/>
      <c r="W7" s="2"/>
      <c r="X7" s="2"/>
      <c r="Y7" s="2"/>
      <c r="Z7" s="2"/>
    </row>
    <row r="8" spans="1:26" ht="34.5" customHeight="1">
      <c r="A8" s="788" t="s">
        <v>4</v>
      </c>
      <c r="B8" s="766"/>
      <c r="C8" s="789"/>
      <c r="D8" s="765" t="s">
        <v>5</v>
      </c>
      <c r="E8" s="766"/>
      <c r="F8" s="766"/>
      <c r="G8" s="766"/>
      <c r="H8" s="766"/>
      <c r="I8" s="766"/>
      <c r="J8" s="767"/>
      <c r="K8" s="3" t="s">
        <v>6</v>
      </c>
      <c r="L8" s="768" t="s">
        <v>173</v>
      </c>
      <c r="M8" s="767"/>
      <c r="N8" s="2"/>
      <c r="O8" s="2"/>
      <c r="P8" s="2"/>
      <c r="Q8" s="2"/>
      <c r="R8" s="2"/>
      <c r="S8" s="2"/>
      <c r="T8" s="2"/>
      <c r="U8" s="2"/>
      <c r="V8" s="2"/>
      <c r="W8" s="2"/>
      <c r="X8" s="2"/>
      <c r="Y8" s="2"/>
      <c r="Z8" s="2"/>
    </row>
    <row r="9" spans="1:26" ht="16.5" customHeight="1">
      <c r="A9" s="955"/>
      <c r="B9" s="791"/>
      <c r="C9" s="791"/>
      <c r="D9" s="791"/>
      <c r="E9" s="791"/>
      <c r="F9" s="791"/>
      <c r="G9" s="791"/>
      <c r="H9" s="791"/>
      <c r="I9" s="791"/>
      <c r="J9" s="791"/>
      <c r="K9" s="791"/>
      <c r="L9" s="791"/>
      <c r="M9" s="792"/>
      <c r="N9" s="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5"/>
      <c r="N10" s="2"/>
      <c r="O10" s="2"/>
      <c r="P10" s="2"/>
      <c r="Q10" s="2"/>
      <c r="R10" s="796" t="s">
        <v>9</v>
      </c>
      <c r="S10" s="777"/>
      <c r="T10" s="777"/>
      <c r="U10" s="777"/>
      <c r="V10" s="777"/>
      <c r="W10" s="777"/>
      <c r="X10" s="777"/>
      <c r="Y10" s="797"/>
      <c r="Z10" s="2"/>
    </row>
    <row r="11" spans="1:26" ht="27" customHeight="1">
      <c r="A11" s="783" t="s">
        <v>10</v>
      </c>
      <c r="B11" s="784"/>
      <c r="C11" s="785"/>
      <c r="D11" s="969" t="s">
        <v>220</v>
      </c>
      <c r="E11" s="784"/>
      <c r="F11" s="784"/>
      <c r="G11" s="784"/>
      <c r="H11" s="784"/>
      <c r="I11" s="784"/>
      <c r="J11" s="784"/>
      <c r="K11" s="784"/>
      <c r="L11" s="784"/>
      <c r="M11" s="787"/>
      <c r="N11" s="4"/>
      <c r="O11" s="4"/>
      <c r="P11" s="4"/>
      <c r="Q11" s="2"/>
      <c r="R11" s="957" t="s">
        <v>12</v>
      </c>
      <c r="S11" s="137" t="s">
        <v>13</v>
      </c>
      <c r="T11" s="958" t="s">
        <v>14</v>
      </c>
      <c r="U11" s="777"/>
      <c r="V11" s="777"/>
      <c r="W11" s="777"/>
      <c r="X11" s="802"/>
      <c r="Y11" s="138" t="s">
        <v>15</v>
      </c>
      <c r="Z11" s="4"/>
    </row>
    <row r="12" spans="1:26" ht="36.75" customHeight="1">
      <c r="A12" s="803" t="s">
        <v>16</v>
      </c>
      <c r="B12" s="777"/>
      <c r="C12" s="797"/>
      <c r="D12" s="804" t="s">
        <v>196</v>
      </c>
      <c r="E12" s="777"/>
      <c r="F12" s="777"/>
      <c r="G12" s="777"/>
      <c r="H12" s="777"/>
      <c r="I12" s="777"/>
      <c r="J12" s="777"/>
      <c r="K12" s="777"/>
      <c r="L12" s="777"/>
      <c r="M12" s="778"/>
      <c r="N12" s="4"/>
      <c r="O12" s="4"/>
      <c r="P12" s="4"/>
      <c r="Q12" s="2"/>
      <c r="R12" s="800"/>
      <c r="S12" s="139" t="s">
        <v>18</v>
      </c>
      <c r="T12" s="140" t="s">
        <v>19</v>
      </c>
      <c r="U12" s="140" t="s">
        <v>20</v>
      </c>
      <c r="V12" s="140" t="s">
        <v>21</v>
      </c>
      <c r="W12" s="140" t="s">
        <v>22</v>
      </c>
      <c r="X12" s="141" t="s">
        <v>23</v>
      </c>
      <c r="Y12" s="142"/>
      <c r="Z12" s="4"/>
    </row>
    <row r="13" spans="1:26" ht="38.25" customHeight="1">
      <c r="A13" s="803" t="s">
        <v>24</v>
      </c>
      <c r="B13" s="777"/>
      <c r="C13" s="797"/>
      <c r="D13" s="805" t="s">
        <v>147</v>
      </c>
      <c r="E13" s="777"/>
      <c r="F13" s="777"/>
      <c r="G13" s="777"/>
      <c r="H13" s="777"/>
      <c r="I13" s="777"/>
      <c r="J13" s="797"/>
      <c r="K13" s="36" t="s">
        <v>25</v>
      </c>
      <c r="L13" s="806" t="s">
        <v>221</v>
      </c>
      <c r="M13" s="778"/>
      <c r="N13" s="4"/>
      <c r="O13" s="4"/>
      <c r="P13" s="4"/>
      <c r="Q13" s="4"/>
      <c r="R13" s="143" t="s">
        <v>27</v>
      </c>
      <c r="S13" s="13"/>
      <c r="T13" s="14" t="s">
        <v>28</v>
      </c>
      <c r="U13" s="15"/>
      <c r="V13" s="16"/>
      <c r="W13" s="16"/>
      <c r="X13" s="16"/>
      <c r="Y13" s="143" t="s">
        <v>29</v>
      </c>
      <c r="Z13" s="4"/>
    </row>
    <row r="14" spans="1:26" ht="34.5" customHeight="1">
      <c r="A14" s="803" t="s">
        <v>30</v>
      </c>
      <c r="B14" s="777"/>
      <c r="C14" s="797"/>
      <c r="D14" s="812" t="s">
        <v>108</v>
      </c>
      <c r="E14" s="777"/>
      <c r="F14" s="797"/>
      <c r="G14" s="874" t="s">
        <v>109</v>
      </c>
      <c r="H14" s="777"/>
      <c r="I14" s="777"/>
      <c r="J14" s="797"/>
      <c r="K14" s="144" t="s">
        <v>110</v>
      </c>
      <c r="L14" s="873" t="s">
        <v>111</v>
      </c>
      <c r="M14" s="778"/>
      <c r="N14" s="4"/>
      <c r="O14" s="4"/>
      <c r="P14" s="4"/>
      <c r="Q14" s="4"/>
      <c r="R14" s="145" t="s">
        <v>32</v>
      </c>
      <c r="S14" s="16"/>
      <c r="T14" s="18"/>
      <c r="U14" s="19" t="s">
        <v>28</v>
      </c>
      <c r="V14" s="16"/>
      <c r="W14" s="16"/>
      <c r="X14" s="16"/>
      <c r="Y14" s="145" t="s">
        <v>29</v>
      </c>
      <c r="Z14" s="4"/>
    </row>
    <row r="15" spans="1:26" ht="24.75" customHeight="1">
      <c r="A15" s="959" t="s">
        <v>33</v>
      </c>
      <c r="B15" s="809"/>
      <c r="C15" s="810"/>
      <c r="D15" s="828"/>
      <c r="E15" s="777"/>
      <c r="F15" s="777"/>
      <c r="G15" s="777"/>
      <c r="H15" s="777"/>
      <c r="I15" s="777"/>
      <c r="J15" s="777"/>
      <c r="K15" s="777"/>
      <c r="L15" s="777"/>
      <c r="M15" s="778"/>
      <c r="N15" s="4"/>
      <c r="O15" s="4"/>
      <c r="P15" s="4"/>
      <c r="Q15" s="4"/>
      <c r="R15" s="145" t="s">
        <v>34</v>
      </c>
      <c r="S15" s="16"/>
      <c r="T15" s="16"/>
      <c r="U15" s="19" t="s">
        <v>28</v>
      </c>
      <c r="V15" s="19" t="s">
        <v>28</v>
      </c>
      <c r="W15" s="16"/>
      <c r="X15" s="16"/>
      <c r="Y15" s="145" t="s">
        <v>34</v>
      </c>
      <c r="Z15" s="4"/>
    </row>
    <row r="16" spans="1:26" ht="36.75" customHeight="1">
      <c r="A16" s="773"/>
      <c r="B16" s="774"/>
      <c r="C16" s="811"/>
      <c r="D16" s="968" t="s">
        <v>35</v>
      </c>
      <c r="E16" s="777"/>
      <c r="F16" s="797"/>
      <c r="G16" s="871" t="s">
        <v>36</v>
      </c>
      <c r="H16" s="777"/>
      <c r="I16" s="777"/>
      <c r="J16" s="797"/>
      <c r="K16" s="161" t="s">
        <v>37</v>
      </c>
      <c r="L16" s="967" t="s">
        <v>38</v>
      </c>
      <c r="M16" s="778"/>
      <c r="N16" s="4"/>
      <c r="O16" s="4"/>
      <c r="P16" s="4"/>
      <c r="Q16" s="4"/>
      <c r="R16" s="145" t="s">
        <v>39</v>
      </c>
      <c r="S16" s="16"/>
      <c r="T16" s="16"/>
      <c r="U16" s="16"/>
      <c r="V16" s="19" t="s">
        <v>28</v>
      </c>
      <c r="W16" s="19" t="s">
        <v>28</v>
      </c>
      <c r="X16" s="19" t="s">
        <v>28</v>
      </c>
      <c r="Y16" s="145" t="s">
        <v>39</v>
      </c>
      <c r="Z16" s="4"/>
    </row>
    <row r="17" spans="1:26" ht="39.75" customHeight="1">
      <c r="A17" s="959" t="s">
        <v>40</v>
      </c>
      <c r="B17" s="809"/>
      <c r="C17" s="810"/>
      <c r="D17" s="951"/>
      <c r="E17" s="777"/>
      <c r="F17" s="777"/>
      <c r="G17" s="777"/>
      <c r="H17" s="777"/>
      <c r="I17" s="777"/>
      <c r="J17" s="777"/>
      <c r="K17" s="777"/>
      <c r="L17" s="777"/>
      <c r="M17" s="778"/>
      <c r="N17" s="4"/>
      <c r="O17" s="4"/>
      <c r="P17" s="4"/>
      <c r="Q17" s="4"/>
      <c r="R17" s="146" t="s">
        <v>42</v>
      </c>
      <c r="S17" s="24"/>
      <c r="T17" s="24"/>
      <c r="U17" s="24"/>
      <c r="V17" s="24"/>
      <c r="W17" s="25" t="s">
        <v>28</v>
      </c>
      <c r="X17" s="26" t="s">
        <v>28</v>
      </c>
      <c r="Y17" s="146" t="s">
        <v>42</v>
      </c>
      <c r="Z17" s="4"/>
    </row>
    <row r="18" spans="1:26" ht="20.25" customHeight="1">
      <c r="A18" s="772"/>
      <c r="B18" s="770"/>
      <c r="C18" s="814"/>
      <c r="D18" s="147" t="s">
        <v>114</v>
      </c>
      <c r="E18" s="148">
        <v>2023</v>
      </c>
      <c r="F18" s="148">
        <v>2024</v>
      </c>
      <c r="G18" s="148">
        <v>2025</v>
      </c>
      <c r="H18" s="148">
        <v>2026</v>
      </c>
      <c r="I18" s="819" t="s">
        <v>222</v>
      </c>
      <c r="J18" s="809"/>
      <c r="K18" s="809"/>
      <c r="L18" s="809"/>
      <c r="M18" s="820"/>
      <c r="N18" s="4"/>
      <c r="O18" s="4"/>
      <c r="P18" s="4"/>
      <c r="Q18" s="2"/>
      <c r="R18" s="2"/>
      <c r="S18" s="2"/>
      <c r="T18" s="2"/>
      <c r="U18" s="2"/>
      <c r="V18" s="2"/>
      <c r="W18" s="2"/>
      <c r="X18" s="2"/>
      <c r="Y18" s="2"/>
      <c r="Z18" s="4"/>
    </row>
    <row r="19" spans="1:26" ht="20.25" customHeight="1">
      <c r="A19" s="772"/>
      <c r="B19" s="770"/>
      <c r="C19" s="814"/>
      <c r="D19" s="149" t="s">
        <v>45</v>
      </c>
      <c r="E19" s="150">
        <v>2</v>
      </c>
      <c r="F19" s="150">
        <v>0</v>
      </c>
      <c r="G19" s="150"/>
      <c r="H19" s="150"/>
      <c r="I19" s="821"/>
      <c r="J19" s="770"/>
      <c r="K19" s="770"/>
      <c r="L19" s="770"/>
      <c r="M19" s="771"/>
      <c r="N19" s="2"/>
      <c r="O19" s="2"/>
      <c r="P19" s="2"/>
      <c r="Q19" s="2"/>
      <c r="R19" s="2"/>
      <c r="S19" s="2"/>
      <c r="T19" s="2"/>
      <c r="U19" s="2"/>
      <c r="V19" s="2"/>
      <c r="W19" s="2"/>
      <c r="X19" s="2"/>
      <c r="Y19" s="38"/>
      <c r="Z19" s="2"/>
    </row>
    <row r="20" spans="1:26" ht="18.75" customHeight="1">
      <c r="A20" s="772"/>
      <c r="B20" s="770"/>
      <c r="C20" s="814"/>
      <c r="D20" s="952"/>
      <c r="E20" s="809"/>
      <c r="F20" s="809"/>
      <c r="G20" s="809"/>
      <c r="H20" s="866"/>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903"/>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904"/>
      <c r="I22" s="822"/>
      <c r="J22" s="816"/>
      <c r="K22" s="816"/>
      <c r="L22" s="816"/>
      <c r="M22" s="823"/>
      <c r="N22" s="2"/>
      <c r="O22" s="2"/>
      <c r="P22" s="2"/>
      <c r="Q22" s="2"/>
      <c r="R22" s="2"/>
      <c r="S22" s="2"/>
      <c r="T22" s="2"/>
      <c r="U22" s="2"/>
      <c r="V22" s="2"/>
      <c r="W22" s="2"/>
      <c r="X22" s="2"/>
      <c r="Y22" s="2"/>
      <c r="Z22" s="2"/>
    </row>
    <row r="23" spans="1:26" ht="9" customHeight="1">
      <c r="A23" s="953"/>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793" t="s">
        <v>46</v>
      </c>
      <c r="B24" s="794"/>
      <c r="C24" s="794"/>
      <c r="D24" s="794"/>
      <c r="E24" s="794"/>
      <c r="F24" s="794"/>
      <c r="G24" s="794"/>
      <c r="H24" s="794"/>
      <c r="I24" s="794"/>
      <c r="J24" s="794"/>
      <c r="K24" s="794"/>
      <c r="L24" s="794"/>
      <c r="M24" s="795"/>
      <c r="N24" s="2"/>
      <c r="O24" s="2"/>
      <c r="P24" s="2"/>
      <c r="Q24" s="2"/>
      <c r="R24" s="2"/>
      <c r="S24" s="2"/>
      <c r="T24" s="2"/>
      <c r="U24" s="2"/>
      <c r="V24" s="2"/>
      <c r="W24" s="2"/>
      <c r="X24" s="2"/>
      <c r="Y24" s="2"/>
      <c r="Z24" s="2"/>
    </row>
    <row r="25" spans="1:26" ht="42.75" customHeight="1">
      <c r="A25" s="872" t="s">
        <v>223</v>
      </c>
      <c r="B25" s="784"/>
      <c r="C25" s="784"/>
      <c r="D25" s="784"/>
      <c r="E25" s="784"/>
      <c r="F25" s="784"/>
      <c r="G25" s="784"/>
      <c r="H25" s="784"/>
      <c r="I25" s="784"/>
      <c r="J25" s="784"/>
      <c r="K25" s="784"/>
      <c r="L25" s="784"/>
      <c r="M25" s="787"/>
      <c r="N25" s="2"/>
      <c r="O25" s="2"/>
      <c r="P25" s="2"/>
      <c r="Q25" s="2"/>
      <c r="R25" s="2">
        <f>(28/32)*100</f>
        <v>87.5</v>
      </c>
      <c r="S25" s="2"/>
      <c r="T25" s="2"/>
      <c r="U25" s="2"/>
      <c r="V25" s="2"/>
      <c r="W25" s="2"/>
      <c r="X25" s="2"/>
      <c r="Y25" s="2"/>
      <c r="Z25" s="2"/>
    </row>
    <row r="26" spans="1:26" ht="69.75" customHeight="1">
      <c r="A26" s="803" t="s">
        <v>48</v>
      </c>
      <c r="B26" s="777"/>
      <c r="C26" s="797"/>
      <c r="D26" s="889" t="s">
        <v>224</v>
      </c>
      <c r="E26" s="777"/>
      <c r="F26" s="777"/>
      <c r="G26" s="777"/>
      <c r="H26" s="777"/>
      <c r="I26" s="777"/>
      <c r="J26" s="777"/>
      <c r="K26" s="777"/>
      <c r="L26" s="777"/>
      <c r="M26" s="778"/>
      <c r="N26" s="2"/>
      <c r="O26" s="2"/>
      <c r="P26" s="2"/>
      <c r="Q26" s="2"/>
      <c r="R26" s="2"/>
      <c r="S26" s="2"/>
      <c r="T26" s="2"/>
      <c r="U26" s="2"/>
      <c r="V26" s="2"/>
      <c r="W26" s="2"/>
      <c r="X26" s="2"/>
      <c r="Y26" s="2"/>
      <c r="Z26" s="2"/>
    </row>
    <row r="27" spans="1:26" ht="48" customHeight="1">
      <c r="A27" s="803" t="s">
        <v>50</v>
      </c>
      <c r="B27" s="777"/>
      <c r="C27" s="797"/>
      <c r="D27" s="824" t="s">
        <v>51</v>
      </c>
      <c r="E27" s="809"/>
      <c r="F27" s="809"/>
      <c r="G27" s="809"/>
      <c r="H27" s="809"/>
      <c r="I27" s="809"/>
      <c r="J27" s="810"/>
      <c r="K27" s="32" t="s">
        <v>52</v>
      </c>
      <c r="L27" s="824" t="s">
        <v>51</v>
      </c>
      <c r="M27" s="820"/>
      <c r="N27" s="4"/>
      <c r="O27" s="4"/>
      <c r="P27" s="4"/>
      <c r="Q27" s="4"/>
      <c r="R27" s="4"/>
      <c r="S27" s="4"/>
      <c r="T27" s="4"/>
      <c r="U27" s="4"/>
      <c r="V27" s="4"/>
      <c r="W27" s="4"/>
      <c r="X27" s="4"/>
      <c r="Y27" s="4"/>
      <c r="Z27" s="4"/>
    </row>
    <row r="28" spans="1:26" ht="33.75" customHeight="1">
      <c r="A28" s="846" t="s">
        <v>53</v>
      </c>
      <c r="B28" s="847"/>
      <c r="C28" s="848"/>
      <c r="D28" s="849" t="s">
        <v>54</v>
      </c>
      <c r="E28" s="777"/>
      <c r="F28" s="797"/>
      <c r="G28" s="849" t="s">
        <v>55</v>
      </c>
      <c r="H28" s="777"/>
      <c r="I28" s="777"/>
      <c r="J28" s="777"/>
      <c r="K28" s="797"/>
      <c r="L28" s="849" t="s">
        <v>56</v>
      </c>
      <c r="M28" s="778"/>
      <c r="N28" s="4"/>
      <c r="O28" s="4"/>
      <c r="P28" s="4"/>
      <c r="Q28" s="4"/>
      <c r="R28" s="4"/>
      <c r="S28" s="4"/>
      <c r="T28" s="4"/>
      <c r="U28" s="4"/>
      <c r="V28" s="4"/>
      <c r="W28" s="4"/>
      <c r="X28" s="4"/>
      <c r="Y28" s="4"/>
      <c r="Z28" s="4"/>
    </row>
    <row r="29" spans="1:26" ht="33.75" customHeight="1">
      <c r="A29" s="815"/>
      <c r="B29" s="816"/>
      <c r="C29" s="817"/>
      <c r="D29" s="850">
        <v>0</v>
      </c>
      <c r="E29" s="766"/>
      <c r="F29" s="789"/>
      <c r="G29" s="851" t="s">
        <v>225</v>
      </c>
      <c r="H29" s="766"/>
      <c r="I29" s="766"/>
      <c r="J29" s="766"/>
      <c r="K29" s="789"/>
      <c r="L29" s="960" t="s">
        <v>226</v>
      </c>
      <c r="M29" s="797"/>
      <c r="N29" s="2"/>
      <c r="O29" s="2"/>
      <c r="P29" s="2"/>
      <c r="Q29" s="2"/>
      <c r="R29" s="2"/>
      <c r="S29" s="2"/>
      <c r="T29" s="2"/>
      <c r="U29" s="2"/>
      <c r="V29" s="2"/>
      <c r="W29" s="2"/>
      <c r="X29" s="2"/>
      <c r="Y29" s="2"/>
      <c r="Z29" s="2"/>
    </row>
    <row r="30" spans="1:26" ht="15.75" customHeight="1">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c r="A31" s="803" t="s">
        <v>60</v>
      </c>
      <c r="B31" s="777"/>
      <c r="C31" s="777"/>
      <c r="D31" s="777"/>
      <c r="E31" s="777"/>
      <c r="F31" s="777"/>
      <c r="G31" s="777"/>
      <c r="H31" s="777"/>
      <c r="I31" s="777"/>
      <c r="J31" s="777"/>
      <c r="K31" s="777"/>
      <c r="L31" s="777"/>
      <c r="M31" s="778"/>
      <c r="N31" s="4"/>
      <c r="O31" s="4"/>
      <c r="P31" s="4"/>
      <c r="Q31" s="4"/>
      <c r="R31" s="4"/>
      <c r="S31" s="162"/>
      <c r="T31" s="4"/>
      <c r="U31" s="4"/>
      <c r="V31" s="4"/>
      <c r="W31" s="4"/>
      <c r="X31" s="4"/>
      <c r="Y31" s="4"/>
      <c r="Z31" s="4"/>
    </row>
    <row r="32" spans="1:26" ht="22.5" customHeight="1">
      <c r="A32" s="803" t="s">
        <v>61</v>
      </c>
      <c r="B32" s="777"/>
      <c r="C32" s="777"/>
      <c r="D32" s="777"/>
      <c r="E32" s="777"/>
      <c r="F32" s="797"/>
      <c r="G32" s="826" t="s">
        <v>62</v>
      </c>
      <c r="H32" s="809"/>
      <c r="I32" s="809"/>
      <c r="J32" s="809"/>
      <c r="K32" s="809"/>
      <c r="L32" s="809"/>
      <c r="M32" s="820"/>
      <c r="N32" s="2"/>
      <c r="O32" s="2"/>
      <c r="P32" s="2"/>
      <c r="Q32" s="2"/>
      <c r="R32" s="2"/>
      <c r="S32" s="2"/>
      <c r="T32" s="2"/>
      <c r="U32" s="2"/>
      <c r="V32" s="2"/>
      <c r="W32" s="2"/>
      <c r="X32" s="2"/>
      <c r="Y32" s="2"/>
      <c r="Z32" s="2"/>
    </row>
    <row r="33" spans="1:26" ht="30" customHeight="1">
      <c r="A33" s="68" t="s">
        <v>121</v>
      </c>
      <c r="B33" s="151" t="s">
        <v>122</v>
      </c>
      <c r="C33" s="70" t="s">
        <v>65</v>
      </c>
      <c r="D33" s="70" t="s">
        <v>66</v>
      </c>
      <c r="E33" s="70" t="s">
        <v>67</v>
      </c>
      <c r="F33" s="71" t="s">
        <v>68</v>
      </c>
      <c r="G33" s="827"/>
      <c r="H33" s="774"/>
      <c r="I33" s="774"/>
      <c r="J33" s="774"/>
      <c r="K33" s="774"/>
      <c r="L33" s="774"/>
      <c r="M33" s="775"/>
      <c r="N33" s="38"/>
      <c r="O33" s="38"/>
      <c r="P33" s="38"/>
      <c r="Q33" s="38"/>
      <c r="R33" s="38"/>
      <c r="S33" s="38"/>
      <c r="T33" s="38"/>
      <c r="U33" s="38"/>
      <c r="V33" s="38"/>
      <c r="W33" s="38"/>
      <c r="X33" s="38"/>
      <c r="Y33" s="38"/>
      <c r="Z33" s="38"/>
    </row>
    <row r="34" spans="1:26" ht="28.5" customHeight="1">
      <c r="A34" s="45" t="s">
        <v>227</v>
      </c>
      <c r="B34" s="72">
        <v>0</v>
      </c>
      <c r="C34" s="152">
        <v>0</v>
      </c>
      <c r="D34" s="153">
        <v>32</v>
      </c>
      <c r="E34" s="49"/>
      <c r="F34" s="163">
        <f t="shared" ref="F34:F36" si="0">C34/D34*100</f>
        <v>0</v>
      </c>
      <c r="G34" s="164"/>
      <c r="H34" s="119"/>
      <c r="I34" s="119"/>
      <c r="J34" s="119"/>
      <c r="K34" s="119"/>
      <c r="L34" s="119"/>
      <c r="M34" s="120"/>
      <c r="N34" s="2"/>
      <c r="O34" s="2"/>
      <c r="P34" s="2"/>
      <c r="Q34" s="2"/>
      <c r="R34" s="2"/>
      <c r="S34" s="2"/>
      <c r="T34" s="2"/>
      <c r="U34" s="2"/>
      <c r="V34" s="2"/>
      <c r="W34" s="2"/>
      <c r="X34" s="2"/>
      <c r="Y34" s="2"/>
      <c r="Z34" s="2"/>
    </row>
    <row r="35" spans="1:26" ht="28.5" customHeight="1">
      <c r="A35" s="45" t="s">
        <v>183</v>
      </c>
      <c r="B35" s="72">
        <v>0</v>
      </c>
      <c r="C35" s="152">
        <v>0</v>
      </c>
      <c r="D35" s="153">
        <v>32</v>
      </c>
      <c r="E35" s="49"/>
      <c r="F35" s="163">
        <f t="shared" si="0"/>
        <v>0</v>
      </c>
      <c r="G35" s="121"/>
      <c r="H35" s="121"/>
      <c r="I35" s="121"/>
      <c r="J35" s="970" t="s">
        <v>159</v>
      </c>
      <c r="K35" s="121"/>
      <c r="L35" s="121"/>
      <c r="M35" s="123"/>
      <c r="N35" s="2"/>
      <c r="O35" s="2"/>
      <c r="P35" s="2"/>
      <c r="Q35" s="2"/>
      <c r="R35" s="2"/>
      <c r="S35" s="2"/>
      <c r="T35" s="2"/>
      <c r="U35" s="2"/>
      <c r="V35" s="2"/>
      <c r="W35" s="2"/>
      <c r="X35" s="2"/>
      <c r="Y35" s="2"/>
      <c r="Z35" s="2"/>
    </row>
    <row r="36" spans="1:26" ht="28.5" customHeight="1">
      <c r="A36" s="165" t="s">
        <v>184</v>
      </c>
      <c r="B36" s="72">
        <v>0</v>
      </c>
      <c r="C36" s="152">
        <v>0</v>
      </c>
      <c r="D36" s="153">
        <v>32</v>
      </c>
      <c r="E36" s="49"/>
      <c r="F36" s="163">
        <f t="shared" si="0"/>
        <v>0</v>
      </c>
      <c r="G36" s="121"/>
      <c r="H36" s="121"/>
      <c r="I36" s="121"/>
      <c r="J36" s="971"/>
      <c r="K36" s="121"/>
      <c r="L36" s="121"/>
      <c r="M36" s="123"/>
      <c r="N36" s="2"/>
      <c r="O36" s="2"/>
      <c r="P36" s="2"/>
      <c r="Q36" s="2"/>
      <c r="R36" s="2"/>
      <c r="S36" s="2"/>
      <c r="T36" s="2"/>
      <c r="U36" s="2"/>
      <c r="V36" s="2"/>
      <c r="W36" s="2"/>
      <c r="X36" s="2"/>
      <c r="Y36" s="2"/>
      <c r="Z36" s="2"/>
    </row>
    <row r="37" spans="1:26" ht="34.5" customHeight="1">
      <c r="A37" s="165" t="s">
        <v>185</v>
      </c>
      <c r="B37" s="72">
        <v>0</v>
      </c>
      <c r="C37" s="155"/>
      <c r="D37" s="49"/>
      <c r="E37" s="49"/>
      <c r="F37" s="163"/>
      <c r="G37" s="121"/>
      <c r="H37" s="121"/>
      <c r="I37" s="121"/>
      <c r="J37" s="971"/>
      <c r="K37" s="121"/>
      <c r="L37" s="121"/>
      <c r="M37" s="123"/>
      <c r="N37" s="2"/>
      <c r="O37" s="2"/>
      <c r="P37" s="2"/>
      <c r="Q37" s="2"/>
      <c r="R37" s="2"/>
      <c r="S37" s="2"/>
      <c r="T37" s="2"/>
      <c r="U37" s="2"/>
      <c r="V37" s="2"/>
      <c r="W37" s="2"/>
      <c r="X37" s="2"/>
      <c r="Y37" s="2"/>
      <c r="Z37" s="2"/>
    </row>
    <row r="38" spans="1:26" ht="37.5" customHeight="1">
      <c r="A38" s="45" t="s">
        <v>73</v>
      </c>
      <c r="B38" s="72">
        <f>AVERAGE(B34:B36)</f>
        <v>0</v>
      </c>
      <c r="C38" s="49"/>
      <c r="D38" s="49"/>
      <c r="E38" s="49"/>
      <c r="F38" s="75">
        <f>AVERAGE(F34:F36)</f>
        <v>0</v>
      </c>
      <c r="G38" s="121"/>
      <c r="H38" s="121"/>
      <c r="I38" s="121"/>
      <c r="J38" s="972"/>
      <c r="K38" s="121"/>
      <c r="L38" s="121"/>
      <c r="M38" s="123"/>
      <c r="N38" s="2"/>
      <c r="O38" s="2"/>
      <c r="P38" s="2"/>
      <c r="Q38" s="2"/>
      <c r="R38" s="2"/>
      <c r="S38" s="2"/>
      <c r="T38" s="2"/>
      <c r="U38" s="2"/>
      <c r="V38" s="2"/>
      <c r="W38" s="2"/>
      <c r="X38" s="2"/>
      <c r="Y38" s="2"/>
      <c r="Z38" s="2"/>
    </row>
    <row r="39" spans="1:26" ht="39.75" customHeight="1">
      <c r="A39" s="51"/>
      <c r="B39" s="2"/>
      <c r="C39" s="2"/>
      <c r="D39" s="2"/>
      <c r="E39" s="2"/>
      <c r="F39" s="2"/>
      <c r="G39" s="166"/>
      <c r="H39" s="166"/>
      <c r="I39" s="166"/>
      <c r="J39" s="166"/>
      <c r="K39" s="973" t="s">
        <v>63</v>
      </c>
      <c r="L39" s="974"/>
      <c r="M39" s="167"/>
      <c r="N39" s="2"/>
      <c r="O39" s="2"/>
      <c r="P39" s="2"/>
      <c r="Q39" s="2"/>
      <c r="R39" s="2"/>
      <c r="S39" s="2"/>
      <c r="T39" s="2"/>
      <c r="U39" s="2"/>
      <c r="V39" s="2"/>
      <c r="W39" s="2"/>
      <c r="X39" s="2"/>
      <c r="Y39" s="2"/>
      <c r="Z39" s="2"/>
    </row>
    <row r="40" spans="1:26" ht="36" customHeight="1">
      <c r="A40" s="803" t="s">
        <v>74</v>
      </c>
      <c r="B40" s="777"/>
      <c r="C40" s="777"/>
      <c r="D40" s="777"/>
      <c r="E40" s="777"/>
      <c r="F40" s="777"/>
      <c r="G40" s="777"/>
      <c r="H40" s="777"/>
      <c r="I40" s="777"/>
      <c r="J40" s="777"/>
      <c r="K40" s="777"/>
      <c r="L40" s="777"/>
      <c r="M40" s="778"/>
      <c r="N40" s="2"/>
      <c r="O40" s="2"/>
      <c r="P40" s="2"/>
      <c r="Q40" s="2"/>
      <c r="R40" s="2"/>
      <c r="S40" s="2"/>
      <c r="T40" s="2"/>
      <c r="U40" s="2"/>
      <c r="V40" s="2"/>
      <c r="W40" s="2"/>
      <c r="X40" s="2"/>
      <c r="Y40" s="2"/>
      <c r="Z40" s="2"/>
    </row>
    <row r="41" spans="1:26" ht="375" customHeight="1">
      <c r="A41" s="856" t="s">
        <v>228</v>
      </c>
      <c r="B41" s="809"/>
      <c r="C41" s="809"/>
      <c r="D41" s="809"/>
      <c r="E41" s="809"/>
      <c r="F41" s="809"/>
      <c r="G41" s="809"/>
      <c r="H41" s="809"/>
      <c r="I41" s="809"/>
      <c r="J41" s="809"/>
      <c r="K41" s="809"/>
      <c r="L41" s="809"/>
      <c r="M41" s="820"/>
      <c r="N41" s="2"/>
      <c r="O41" s="2"/>
      <c r="P41" s="2"/>
      <c r="Q41" s="2"/>
      <c r="R41" s="2"/>
      <c r="S41" s="2"/>
      <c r="T41" s="2"/>
      <c r="U41" s="2"/>
      <c r="V41" s="2"/>
      <c r="W41" s="2"/>
      <c r="X41" s="2"/>
      <c r="Y41" s="2"/>
      <c r="Z41" s="2"/>
    </row>
    <row r="42" spans="1:26" ht="16.5" customHeight="1">
      <c r="A42" s="975"/>
      <c r="B42" s="777"/>
      <c r="C42" s="777"/>
      <c r="D42" s="777"/>
      <c r="E42" s="777"/>
      <c r="F42" s="777"/>
      <c r="G42" s="777"/>
      <c r="H42" s="777"/>
      <c r="I42" s="777"/>
      <c r="J42" s="777"/>
      <c r="K42" s="777"/>
      <c r="L42" s="777"/>
      <c r="M42" s="797"/>
      <c r="N42" s="53"/>
      <c r="O42" s="54"/>
      <c r="P42" s="54"/>
      <c r="Q42" s="54"/>
      <c r="R42" s="54"/>
      <c r="S42" s="54"/>
      <c r="T42" s="54"/>
      <c r="U42" s="54"/>
      <c r="V42" s="54"/>
      <c r="W42" s="54"/>
      <c r="X42" s="54"/>
      <c r="Y42" s="54"/>
      <c r="Z42" s="54"/>
    </row>
    <row r="43" spans="1:26" ht="31.5" customHeight="1">
      <c r="A43" s="864" t="s">
        <v>76</v>
      </c>
      <c r="B43" s="809"/>
      <c r="C43" s="810"/>
      <c r="D43" s="890" t="s">
        <v>77</v>
      </c>
      <c r="E43" s="809"/>
      <c r="F43" s="810"/>
      <c r="G43" s="853" t="s">
        <v>78</v>
      </c>
      <c r="H43" s="809"/>
      <c r="I43" s="809"/>
      <c r="J43" s="810"/>
      <c r="K43" s="857" t="s">
        <v>79</v>
      </c>
      <c r="L43" s="891"/>
      <c r="M43" s="820"/>
      <c r="N43" s="53"/>
      <c r="O43" s="54"/>
      <c r="P43" s="54"/>
      <c r="Q43" s="54"/>
      <c r="R43" s="54"/>
      <c r="S43" s="54"/>
      <c r="T43" s="54"/>
      <c r="U43" s="54"/>
      <c r="V43" s="54"/>
      <c r="W43" s="54"/>
      <c r="X43" s="54"/>
      <c r="Y43" s="54"/>
      <c r="Z43" s="54"/>
    </row>
    <row r="44" spans="1:26" ht="31.5" customHeight="1">
      <c r="A44" s="772"/>
      <c r="B44" s="770"/>
      <c r="C44" s="814"/>
      <c r="D44" s="821"/>
      <c r="E44" s="770"/>
      <c r="F44" s="814"/>
      <c r="G44" s="821"/>
      <c r="H44" s="770"/>
      <c r="I44" s="770"/>
      <c r="J44" s="814"/>
      <c r="K44" s="976"/>
      <c r="L44" s="821"/>
      <c r="M44" s="771"/>
      <c r="N44" s="53"/>
      <c r="O44" s="54"/>
      <c r="P44" s="54"/>
      <c r="Q44" s="54"/>
      <c r="R44" s="54"/>
      <c r="S44" s="54"/>
      <c r="T44" s="54"/>
      <c r="U44" s="54"/>
      <c r="V44" s="54"/>
      <c r="W44" s="54"/>
      <c r="X44" s="54"/>
      <c r="Y44" s="54"/>
      <c r="Z44" s="54"/>
    </row>
    <row r="45" spans="1:26" ht="31.5" customHeight="1">
      <c r="A45" s="773"/>
      <c r="B45" s="774"/>
      <c r="C45" s="811"/>
      <c r="D45" s="836"/>
      <c r="E45" s="774"/>
      <c r="F45" s="811"/>
      <c r="G45" s="836"/>
      <c r="H45" s="774"/>
      <c r="I45" s="774"/>
      <c r="J45" s="811"/>
      <c r="K45" s="858"/>
      <c r="L45" s="836"/>
      <c r="M45" s="775"/>
      <c r="N45" s="53"/>
      <c r="O45" s="54"/>
      <c r="P45" s="54"/>
      <c r="Q45" s="54"/>
      <c r="R45" s="54"/>
      <c r="S45" s="54"/>
      <c r="T45" s="54"/>
      <c r="U45" s="54"/>
      <c r="V45" s="54"/>
      <c r="W45" s="54"/>
      <c r="X45" s="54"/>
      <c r="Y45" s="54"/>
      <c r="Z45" s="54"/>
    </row>
    <row r="46" spans="1:26" ht="57" customHeight="1">
      <c r="A46" s="892" t="s">
        <v>81</v>
      </c>
      <c r="B46" s="777"/>
      <c r="C46" s="802"/>
      <c r="D46" s="805" t="s">
        <v>229</v>
      </c>
      <c r="E46" s="777"/>
      <c r="F46" s="777"/>
      <c r="G46" s="777"/>
      <c r="H46" s="777"/>
      <c r="I46" s="777"/>
      <c r="J46" s="797"/>
      <c r="K46" s="76" t="s">
        <v>83</v>
      </c>
      <c r="L46" s="805" t="s">
        <v>189</v>
      </c>
      <c r="M46" s="797"/>
      <c r="N46" s="53"/>
      <c r="O46" s="54"/>
      <c r="P46" s="54"/>
      <c r="Q46" s="54"/>
      <c r="R46" s="54"/>
      <c r="S46" s="54"/>
      <c r="T46" s="54"/>
      <c r="U46" s="54"/>
      <c r="V46" s="54"/>
      <c r="W46" s="54"/>
      <c r="X46" s="54"/>
      <c r="Y46" s="54"/>
      <c r="Z46" s="54"/>
    </row>
    <row r="47" spans="1:26" ht="57.75" customHeight="1">
      <c r="A47" s="876" t="s">
        <v>85</v>
      </c>
      <c r="B47" s="766"/>
      <c r="C47" s="877"/>
      <c r="D47" s="768" t="s">
        <v>190</v>
      </c>
      <c r="E47" s="766"/>
      <c r="F47" s="766"/>
      <c r="G47" s="766"/>
      <c r="H47" s="766"/>
      <c r="I47" s="766"/>
      <c r="J47" s="789"/>
      <c r="K47" s="77" t="s">
        <v>86</v>
      </c>
      <c r="L47" s="965">
        <v>45919</v>
      </c>
      <c r="M47" s="767"/>
      <c r="N47" s="4"/>
      <c r="O47" s="4"/>
      <c r="P47" s="4"/>
      <c r="Q47" s="4"/>
      <c r="R47" s="4"/>
      <c r="S47" s="4"/>
      <c r="T47" s="4"/>
      <c r="U47" s="4"/>
      <c r="V47" s="4"/>
      <c r="W47" s="4"/>
      <c r="X47" s="4"/>
      <c r="Y47" s="4"/>
      <c r="Z47" s="4"/>
    </row>
    <row r="48" spans="1:26" ht="35.25" customHeight="1">
      <c r="A48" s="954" t="s">
        <v>191</v>
      </c>
      <c r="B48" s="766"/>
      <c r="C48" s="766"/>
      <c r="D48" s="766"/>
      <c r="E48" s="766"/>
      <c r="F48" s="766"/>
      <c r="G48" s="766"/>
      <c r="H48" s="766"/>
      <c r="I48" s="766"/>
      <c r="J48" s="766"/>
      <c r="K48" s="766"/>
      <c r="L48" s="766"/>
      <c r="M48" s="767"/>
      <c r="N48" s="4"/>
      <c r="O48" s="4"/>
      <c r="P48" s="4"/>
      <c r="Q48" s="4"/>
      <c r="R48" s="4"/>
      <c r="S48" s="4"/>
      <c r="T48" s="4"/>
      <c r="U48" s="4"/>
      <c r="V48" s="4"/>
      <c r="W48" s="4"/>
      <c r="X48" s="4"/>
      <c r="Y48" s="4"/>
      <c r="Z48" s="4"/>
    </row>
    <row r="49" spans="1:26" ht="30.75" customHeight="1">
      <c r="A49" s="863" t="s">
        <v>88</v>
      </c>
      <c r="B49" s="777"/>
      <c r="C49" s="777"/>
      <c r="D49" s="777"/>
      <c r="E49" s="777"/>
      <c r="F49" s="777"/>
      <c r="G49" s="777"/>
      <c r="H49" s="777"/>
      <c r="I49" s="777"/>
      <c r="J49" s="777"/>
      <c r="K49" s="777"/>
      <c r="L49" s="777"/>
      <c r="M49" s="778"/>
      <c r="N49" s="2"/>
      <c r="O49" s="2"/>
      <c r="P49" s="2"/>
      <c r="Q49" s="2"/>
      <c r="R49" s="2"/>
      <c r="S49" s="2"/>
      <c r="T49" s="2"/>
      <c r="U49" s="2"/>
      <c r="V49" s="2"/>
      <c r="W49" s="2"/>
      <c r="X49" s="2"/>
      <c r="Y49" s="2"/>
      <c r="Z49" s="2"/>
    </row>
    <row r="50" spans="1:26" ht="15.75" customHeight="1">
      <c r="A50" s="860" t="s">
        <v>89</v>
      </c>
      <c r="B50" s="777"/>
      <c r="C50" s="797"/>
      <c r="D50" s="861" t="s">
        <v>90</v>
      </c>
      <c r="E50" s="777"/>
      <c r="F50" s="797"/>
      <c r="G50" s="861" t="s">
        <v>91</v>
      </c>
      <c r="H50" s="777"/>
      <c r="I50" s="777"/>
      <c r="J50" s="797"/>
      <c r="K50" s="57" t="s">
        <v>192</v>
      </c>
      <c r="L50" s="861" t="s">
        <v>91</v>
      </c>
      <c r="M50" s="778"/>
      <c r="N50" s="2"/>
      <c r="O50" s="2"/>
      <c r="P50" s="2"/>
      <c r="Q50" s="2"/>
      <c r="R50" s="2"/>
      <c r="S50" s="2"/>
      <c r="T50" s="2"/>
      <c r="U50" s="2"/>
      <c r="V50" s="2"/>
      <c r="W50" s="2"/>
      <c r="X50" s="2"/>
      <c r="Y50" s="2"/>
      <c r="Z50" s="2"/>
    </row>
    <row r="51" spans="1:26" ht="48" customHeight="1">
      <c r="A51" s="878" t="s">
        <v>128</v>
      </c>
      <c r="B51" s="777"/>
      <c r="C51" s="797"/>
      <c r="D51" s="829" t="s">
        <v>94</v>
      </c>
      <c r="E51" s="777"/>
      <c r="F51" s="797"/>
      <c r="G51" s="830" t="s">
        <v>230</v>
      </c>
      <c r="H51" s="777"/>
      <c r="I51" s="777"/>
      <c r="J51" s="797"/>
      <c r="K51" s="78"/>
      <c r="L51" s="894"/>
      <c r="M51" s="778"/>
      <c r="N51" s="2"/>
      <c r="O51" s="2"/>
      <c r="P51" s="2"/>
      <c r="Q51" s="2"/>
      <c r="R51" s="2"/>
      <c r="S51" s="2"/>
      <c r="T51" s="2"/>
      <c r="U51" s="2"/>
      <c r="V51" s="2"/>
      <c r="W51" s="2"/>
      <c r="X51" s="2"/>
      <c r="Y51" s="2"/>
      <c r="Z51" s="2"/>
    </row>
    <row r="52" spans="1:26" ht="78" customHeight="1">
      <c r="A52" s="878" t="s">
        <v>130</v>
      </c>
      <c r="B52" s="777"/>
      <c r="C52" s="797"/>
      <c r="D52" s="829" t="s">
        <v>94</v>
      </c>
      <c r="E52" s="777"/>
      <c r="F52" s="797"/>
      <c r="G52" s="831" t="s">
        <v>97</v>
      </c>
      <c r="H52" s="777"/>
      <c r="I52" s="777"/>
      <c r="J52" s="797"/>
      <c r="K52" s="79"/>
      <c r="L52" s="894"/>
      <c r="M52" s="778"/>
      <c r="N52" s="2"/>
      <c r="O52" s="2"/>
      <c r="P52" s="2"/>
      <c r="Q52" s="2"/>
      <c r="R52" s="2"/>
      <c r="S52" s="2"/>
      <c r="T52" s="2"/>
      <c r="U52" s="2"/>
      <c r="V52" s="2"/>
      <c r="W52" s="2"/>
      <c r="X52" s="2"/>
      <c r="Y52" s="2"/>
      <c r="Z52" s="2"/>
    </row>
    <row r="53" spans="1:26" ht="49.5" customHeight="1">
      <c r="A53" s="878" t="s">
        <v>131</v>
      </c>
      <c r="B53" s="777"/>
      <c r="C53" s="797"/>
      <c r="D53" s="829" t="s">
        <v>94</v>
      </c>
      <c r="E53" s="777"/>
      <c r="F53" s="797"/>
      <c r="G53" s="831" t="s">
        <v>99</v>
      </c>
      <c r="H53" s="777"/>
      <c r="I53" s="777"/>
      <c r="J53" s="797"/>
      <c r="K53" s="78"/>
      <c r="L53" s="894"/>
      <c r="M53" s="778"/>
      <c r="N53" s="2"/>
      <c r="O53" s="2"/>
      <c r="P53" s="2"/>
      <c r="Q53" s="2"/>
      <c r="R53" s="2"/>
      <c r="S53" s="2"/>
      <c r="T53" s="2"/>
      <c r="U53" s="2"/>
      <c r="V53" s="2"/>
      <c r="W53" s="2"/>
      <c r="X53" s="2"/>
      <c r="Y53" s="2"/>
      <c r="Z53" s="2"/>
    </row>
    <row r="54" spans="1:26" ht="36" customHeight="1">
      <c r="A54" s="878" t="s">
        <v>132</v>
      </c>
      <c r="B54" s="777"/>
      <c r="C54" s="797"/>
      <c r="D54" s="829" t="s">
        <v>101</v>
      </c>
      <c r="E54" s="777"/>
      <c r="F54" s="797"/>
      <c r="G54" s="832" t="s">
        <v>102</v>
      </c>
      <c r="H54" s="777"/>
      <c r="I54" s="777"/>
      <c r="J54" s="797"/>
      <c r="K54" s="78"/>
      <c r="L54" s="894"/>
      <c r="M54" s="778"/>
      <c r="N54" s="2"/>
      <c r="O54" s="2"/>
      <c r="P54" s="2"/>
      <c r="Q54" s="2"/>
      <c r="R54" s="2"/>
      <c r="S54" s="2"/>
      <c r="T54" s="2"/>
      <c r="U54" s="2"/>
      <c r="V54" s="2"/>
      <c r="W54" s="2"/>
      <c r="X54" s="2"/>
      <c r="Y54" s="2"/>
      <c r="Z54" s="2"/>
    </row>
    <row r="55" spans="1:26" ht="15.75" customHeight="1">
      <c r="A55" s="879" t="s">
        <v>103</v>
      </c>
      <c r="B55" s="809"/>
      <c r="C55" s="810"/>
      <c r="D55" s="883" t="s">
        <v>77</v>
      </c>
      <c r="E55" s="809"/>
      <c r="F55" s="809"/>
      <c r="G55" s="809"/>
      <c r="H55" s="809"/>
      <c r="I55" s="809"/>
      <c r="J55" s="810"/>
      <c r="K55" s="887"/>
      <c r="L55" s="888"/>
      <c r="M55" s="820"/>
      <c r="N55" s="2"/>
      <c r="O55" s="2"/>
      <c r="P55" s="2"/>
      <c r="Q55" s="2"/>
      <c r="R55" s="2"/>
      <c r="S55" s="2"/>
      <c r="T55" s="2"/>
      <c r="U55" s="2"/>
      <c r="V55" s="2"/>
      <c r="W55" s="2"/>
      <c r="X55" s="2"/>
      <c r="Y55" s="2"/>
      <c r="Z55" s="2"/>
    </row>
    <row r="56" spans="1:26" ht="15.75" customHeight="1">
      <c r="A56" s="821"/>
      <c r="B56" s="770"/>
      <c r="C56" s="814"/>
      <c r="D56" s="821"/>
      <c r="E56" s="770"/>
      <c r="F56" s="770"/>
      <c r="G56" s="770"/>
      <c r="H56" s="770"/>
      <c r="I56" s="770"/>
      <c r="J56" s="814"/>
      <c r="K56" s="839"/>
      <c r="L56" s="821"/>
      <c r="M56" s="771"/>
      <c r="N56" s="2"/>
      <c r="O56" s="2"/>
      <c r="P56" s="2"/>
      <c r="Q56" s="2"/>
      <c r="R56" s="2"/>
      <c r="S56" s="2"/>
      <c r="T56" s="2"/>
      <c r="U56" s="2"/>
      <c r="V56" s="2"/>
      <c r="W56" s="2"/>
      <c r="X56" s="2"/>
      <c r="Y56" s="2"/>
      <c r="Z56" s="2"/>
    </row>
    <row r="57" spans="1:26" ht="15.75" customHeight="1">
      <c r="A57" s="821"/>
      <c r="B57" s="770"/>
      <c r="C57" s="814"/>
      <c r="D57" s="821"/>
      <c r="E57" s="770"/>
      <c r="F57" s="770"/>
      <c r="G57" s="770"/>
      <c r="H57" s="770"/>
      <c r="I57" s="770"/>
      <c r="J57" s="814"/>
      <c r="K57" s="839"/>
      <c r="L57" s="821"/>
      <c r="M57" s="771"/>
      <c r="N57" s="2"/>
      <c r="O57" s="2"/>
      <c r="P57" s="2"/>
      <c r="Q57" s="2"/>
      <c r="R57" s="2"/>
      <c r="S57" s="2"/>
      <c r="T57" s="2"/>
      <c r="U57" s="2"/>
      <c r="V57" s="2"/>
      <c r="W57" s="2"/>
      <c r="X57" s="2"/>
      <c r="Y57" s="2"/>
      <c r="Z57" s="2"/>
    </row>
    <row r="58" spans="1:26" ht="15.75" customHeight="1">
      <c r="A58" s="836"/>
      <c r="B58" s="774"/>
      <c r="C58" s="811"/>
      <c r="D58" s="884"/>
      <c r="E58" s="885"/>
      <c r="F58" s="885"/>
      <c r="G58" s="885"/>
      <c r="H58" s="885"/>
      <c r="I58" s="885"/>
      <c r="J58" s="886"/>
      <c r="K58" s="839"/>
      <c r="L58" s="821"/>
      <c r="M58" s="771"/>
      <c r="N58" s="2"/>
      <c r="O58" s="2"/>
      <c r="P58" s="2"/>
      <c r="Q58" s="2"/>
      <c r="R58" s="2"/>
      <c r="S58" s="2"/>
      <c r="T58" s="2"/>
      <c r="U58" s="2"/>
      <c r="V58" s="2"/>
      <c r="W58" s="2"/>
      <c r="X58" s="2"/>
      <c r="Y58" s="2"/>
      <c r="Z58" s="2"/>
    </row>
    <row r="59" spans="1:26" ht="48.75" customHeight="1">
      <c r="A59" s="880" t="s">
        <v>133</v>
      </c>
      <c r="B59" s="777"/>
      <c r="C59" s="802"/>
      <c r="D59" s="881" t="s">
        <v>134</v>
      </c>
      <c r="E59" s="777"/>
      <c r="F59" s="777"/>
      <c r="G59" s="777"/>
      <c r="H59" s="777"/>
      <c r="I59" s="777"/>
      <c r="J59" s="797"/>
      <c r="K59" s="882"/>
      <c r="L59" s="777"/>
      <c r="M59" s="797"/>
      <c r="N59" s="2"/>
      <c r="O59" s="2"/>
      <c r="P59" s="2"/>
      <c r="Q59" s="2"/>
      <c r="R59" s="2"/>
      <c r="S59" s="2"/>
      <c r="T59" s="2"/>
      <c r="U59" s="2"/>
      <c r="V59" s="2"/>
      <c r="W59" s="2"/>
      <c r="X59" s="2"/>
      <c r="Y59" s="2"/>
      <c r="Z59" s="2"/>
    </row>
    <row r="60" spans="1:26" ht="12.75" customHeight="1">
      <c r="A60" s="80"/>
      <c r="B60" s="80"/>
      <c r="C60" s="80"/>
      <c r="D60" s="81"/>
      <c r="E60" s="81"/>
      <c r="F60" s="81"/>
      <c r="G60" s="81"/>
      <c r="H60" s="81"/>
      <c r="I60" s="81"/>
      <c r="J60" s="81"/>
      <c r="K60" s="81"/>
      <c r="L60" s="81"/>
      <c r="M60" s="81"/>
      <c r="N60" s="2"/>
      <c r="O60" s="2"/>
      <c r="P60" s="2"/>
      <c r="Q60" s="2"/>
      <c r="R60" s="2"/>
      <c r="S60" s="2"/>
      <c r="T60" s="2"/>
      <c r="U60" s="2"/>
      <c r="V60" s="2"/>
      <c r="W60" s="2"/>
      <c r="X60" s="2"/>
      <c r="Y60" s="2"/>
      <c r="Z60" s="2"/>
    </row>
    <row r="61" spans="1:26" ht="12.75" customHeight="1">
      <c r="A61" s="80"/>
      <c r="B61" s="80"/>
      <c r="C61" s="80"/>
      <c r="D61" s="81"/>
      <c r="E61" s="81"/>
      <c r="F61" s="81"/>
      <c r="G61" s="81"/>
      <c r="H61" s="81"/>
      <c r="I61" s="81"/>
      <c r="J61" s="81"/>
      <c r="K61" s="81"/>
      <c r="L61" s="81"/>
      <c r="M61" s="81"/>
      <c r="N61" s="2"/>
      <c r="O61" s="2"/>
      <c r="P61" s="2"/>
      <c r="Q61" s="2"/>
      <c r="R61" s="2"/>
      <c r="S61" s="2"/>
      <c r="T61" s="2"/>
      <c r="U61" s="2"/>
      <c r="V61" s="2"/>
      <c r="W61" s="2"/>
      <c r="X61" s="2"/>
      <c r="Y61" s="2"/>
      <c r="Z61" s="2"/>
    </row>
    <row r="62" spans="1:26" ht="12.75" customHeight="1">
      <c r="A62" s="80"/>
      <c r="B62" s="80"/>
      <c r="C62" s="80"/>
      <c r="D62" s="81"/>
      <c r="E62" s="81"/>
      <c r="F62" s="81"/>
      <c r="G62" s="81"/>
      <c r="H62" s="81"/>
      <c r="I62" s="81"/>
      <c r="J62" s="81"/>
      <c r="K62" s="81"/>
      <c r="L62" s="81"/>
      <c r="M62" s="81"/>
      <c r="N62" s="2"/>
      <c r="O62" s="2"/>
      <c r="P62" s="2"/>
      <c r="Q62" s="2"/>
      <c r="R62" s="2"/>
      <c r="S62" s="2"/>
      <c r="T62" s="2"/>
      <c r="U62" s="2"/>
      <c r="V62" s="2"/>
      <c r="W62" s="2"/>
      <c r="X62" s="2"/>
      <c r="Y62" s="2"/>
      <c r="Z62" s="2"/>
    </row>
    <row r="63" spans="1:26" ht="12.75" customHeight="1">
      <c r="A63" s="80"/>
      <c r="B63" s="80"/>
      <c r="C63" s="80"/>
      <c r="D63" s="81"/>
      <c r="E63" s="81"/>
      <c r="F63" s="81"/>
      <c r="G63" s="81"/>
      <c r="H63" s="81"/>
      <c r="I63" s="81"/>
      <c r="J63" s="81"/>
      <c r="K63" s="81"/>
      <c r="L63" s="81"/>
      <c r="M63" s="81"/>
      <c r="N63" s="2"/>
      <c r="O63" s="2"/>
      <c r="P63" s="2"/>
      <c r="Q63" s="2"/>
      <c r="R63" s="2"/>
      <c r="S63" s="2"/>
      <c r="T63" s="2"/>
      <c r="U63" s="2"/>
      <c r="V63" s="2"/>
      <c r="W63" s="2"/>
      <c r="X63" s="2"/>
      <c r="Y63" s="2"/>
      <c r="Z63" s="2"/>
    </row>
    <row r="64" spans="1:26" ht="12.75" customHeight="1">
      <c r="A64" s="80"/>
      <c r="B64" s="80"/>
      <c r="C64" s="80"/>
      <c r="D64" s="81"/>
      <c r="E64" s="81"/>
      <c r="F64" s="81"/>
      <c r="G64" s="81"/>
      <c r="H64" s="81"/>
      <c r="I64" s="81"/>
      <c r="J64" s="81"/>
      <c r="K64" s="81"/>
      <c r="L64" s="81"/>
      <c r="M64" s="81"/>
      <c r="N64" s="2"/>
      <c r="O64" s="2"/>
      <c r="P64" s="2"/>
      <c r="Q64" s="2"/>
      <c r="R64" s="2"/>
      <c r="S64" s="2"/>
      <c r="T64" s="2"/>
      <c r="U64" s="2"/>
      <c r="V64" s="2"/>
      <c r="W64" s="2"/>
      <c r="X64" s="2"/>
      <c r="Y64" s="2"/>
      <c r="Z64" s="2"/>
    </row>
    <row r="65" spans="1:26" ht="12.75" customHeight="1">
      <c r="A65" s="80"/>
      <c r="B65" s="80"/>
      <c r="C65" s="80"/>
      <c r="D65" s="81"/>
      <c r="E65" s="81"/>
      <c r="F65" s="81"/>
      <c r="G65" s="81"/>
      <c r="H65" s="81"/>
      <c r="I65" s="81"/>
      <c r="J65" s="81"/>
      <c r="K65" s="81"/>
      <c r="L65" s="81"/>
      <c r="M65" s="81"/>
      <c r="N65" s="2"/>
      <c r="O65" s="2"/>
      <c r="P65" s="2"/>
      <c r="Q65" s="2"/>
      <c r="R65" s="2"/>
      <c r="S65" s="2"/>
      <c r="T65" s="2"/>
      <c r="U65" s="2"/>
      <c r="V65" s="2"/>
      <c r="W65" s="2"/>
      <c r="X65" s="2"/>
      <c r="Y65" s="2"/>
      <c r="Z65" s="2"/>
    </row>
    <row r="66" spans="1:26" ht="12.75" customHeight="1">
      <c r="A66" s="80"/>
      <c r="B66" s="80"/>
      <c r="C66" s="80"/>
      <c r="D66" s="81"/>
      <c r="E66" s="81"/>
      <c r="F66" s="81"/>
      <c r="G66" s="81"/>
      <c r="H66" s="81"/>
      <c r="I66" s="81"/>
      <c r="J66" s="81"/>
      <c r="K66" s="81"/>
      <c r="L66" s="81"/>
      <c r="M66" s="81"/>
      <c r="N66" s="2"/>
      <c r="O66" s="2"/>
      <c r="P66" s="2"/>
      <c r="Q66" s="2"/>
      <c r="R66" s="2"/>
      <c r="S66" s="2"/>
      <c r="T66" s="2"/>
      <c r="U66" s="2"/>
      <c r="V66" s="2"/>
      <c r="W66" s="2"/>
      <c r="X66" s="2"/>
      <c r="Y66" s="2"/>
      <c r="Z66" s="2"/>
    </row>
    <row r="67" spans="1:26" ht="12.75" customHeight="1">
      <c r="A67" s="80"/>
      <c r="B67" s="80"/>
      <c r="C67" s="80"/>
      <c r="D67" s="81"/>
      <c r="E67" s="81"/>
      <c r="F67" s="81"/>
      <c r="G67" s="81"/>
      <c r="H67" s="81"/>
      <c r="I67" s="81"/>
      <c r="J67" s="81"/>
      <c r="K67" s="81"/>
      <c r="L67" s="81"/>
      <c r="M67" s="81"/>
      <c r="N67" s="2"/>
      <c r="O67" s="2"/>
      <c r="P67" s="2"/>
      <c r="Q67" s="2"/>
      <c r="R67" s="2"/>
      <c r="S67" s="2"/>
      <c r="T67" s="2"/>
      <c r="U67" s="2"/>
      <c r="V67" s="2"/>
      <c r="W67" s="2"/>
      <c r="X67" s="2"/>
      <c r="Y67" s="2"/>
      <c r="Z67" s="2"/>
    </row>
    <row r="68" spans="1:26" ht="12.75" customHeight="1">
      <c r="A68" s="80"/>
      <c r="B68" s="80"/>
      <c r="C68" s="80"/>
      <c r="D68" s="81"/>
      <c r="E68" s="81"/>
      <c r="F68" s="81"/>
      <c r="G68" s="81"/>
      <c r="H68" s="81"/>
      <c r="I68" s="81"/>
      <c r="J68" s="81"/>
      <c r="K68" s="81"/>
      <c r="L68" s="81"/>
      <c r="M68" s="81"/>
      <c r="N68" s="2"/>
      <c r="O68" s="2"/>
      <c r="P68" s="2"/>
      <c r="Q68" s="2"/>
      <c r="R68" s="2"/>
      <c r="S68" s="2"/>
      <c r="T68" s="2"/>
      <c r="U68" s="2"/>
      <c r="V68" s="2"/>
      <c r="W68" s="2"/>
      <c r="X68" s="2"/>
      <c r="Y68" s="2"/>
      <c r="Z68" s="2"/>
    </row>
    <row r="69" spans="1:26" ht="12.75" customHeight="1">
      <c r="A69" s="80"/>
      <c r="B69" s="80"/>
      <c r="C69" s="80"/>
      <c r="D69" s="81"/>
      <c r="E69" s="81"/>
      <c r="F69" s="81"/>
      <c r="G69" s="81"/>
      <c r="H69" s="81"/>
      <c r="I69" s="81"/>
      <c r="J69" s="81"/>
      <c r="K69" s="81"/>
      <c r="L69" s="81"/>
      <c r="M69" s="81"/>
      <c r="N69" s="2"/>
      <c r="O69" s="2"/>
      <c r="P69" s="2"/>
      <c r="Q69" s="2"/>
      <c r="R69" s="2"/>
      <c r="S69" s="2"/>
      <c r="T69" s="2"/>
      <c r="U69" s="2"/>
      <c r="V69" s="2"/>
      <c r="W69" s="2"/>
      <c r="X69" s="2"/>
      <c r="Y69" s="2"/>
      <c r="Z69" s="2"/>
    </row>
    <row r="70" spans="1:26" ht="12.75" customHeight="1">
      <c r="A70" s="80"/>
      <c r="B70" s="80"/>
      <c r="C70" s="80"/>
      <c r="D70" s="81"/>
      <c r="E70" s="81"/>
      <c r="F70" s="81"/>
      <c r="G70" s="81"/>
      <c r="H70" s="81"/>
      <c r="I70" s="81"/>
      <c r="J70" s="81"/>
      <c r="K70" s="81"/>
      <c r="L70" s="81"/>
      <c r="M70" s="81"/>
      <c r="N70" s="2"/>
      <c r="O70" s="2"/>
      <c r="P70" s="2"/>
      <c r="Q70" s="2"/>
      <c r="R70" s="2"/>
      <c r="S70" s="2"/>
      <c r="T70" s="2"/>
      <c r="U70" s="2"/>
      <c r="V70" s="2"/>
      <c r="W70" s="2"/>
      <c r="X70" s="2"/>
      <c r="Y70" s="2"/>
      <c r="Z70" s="2"/>
    </row>
    <row r="71" spans="1:26" ht="12.75" customHeight="1">
      <c r="A71" s="80"/>
      <c r="B71" s="80"/>
      <c r="C71" s="80"/>
      <c r="D71" s="81"/>
      <c r="E71" s="81"/>
      <c r="F71" s="81"/>
      <c r="G71" s="81"/>
      <c r="H71" s="81"/>
      <c r="I71" s="81"/>
      <c r="J71" s="81"/>
      <c r="K71" s="81"/>
      <c r="L71" s="81"/>
      <c r="M71" s="81"/>
      <c r="N71" s="2"/>
      <c r="O71" s="2"/>
      <c r="P71" s="2"/>
      <c r="Q71" s="2"/>
      <c r="R71" s="2"/>
      <c r="S71" s="2"/>
      <c r="T71" s="2"/>
      <c r="U71" s="2"/>
      <c r="V71" s="2"/>
      <c r="W71" s="2"/>
      <c r="X71" s="2"/>
      <c r="Y71" s="2"/>
      <c r="Z71" s="2"/>
    </row>
    <row r="72" spans="1:26" ht="12.75" customHeight="1">
      <c r="A72" s="80" t="s">
        <v>94</v>
      </c>
      <c r="B72" s="80"/>
      <c r="C72" s="80"/>
      <c r="D72" s="81"/>
      <c r="E72" s="81"/>
      <c r="F72" s="81"/>
      <c r="G72" s="81"/>
      <c r="H72" s="81"/>
      <c r="I72" s="81"/>
      <c r="J72" s="81"/>
      <c r="K72" s="81"/>
      <c r="L72" s="81"/>
      <c r="M72" s="81"/>
      <c r="N72" s="2"/>
      <c r="O72" s="2"/>
      <c r="P72" s="2"/>
      <c r="Q72" s="2"/>
      <c r="R72" s="2"/>
      <c r="S72" s="2"/>
      <c r="T72" s="2"/>
      <c r="U72" s="2"/>
      <c r="V72" s="2"/>
      <c r="W72" s="2"/>
      <c r="X72" s="2"/>
      <c r="Y72" s="2"/>
      <c r="Z72" s="2"/>
    </row>
    <row r="73" spans="1:26" ht="12.75" customHeight="1">
      <c r="A73" s="80" t="s">
        <v>135</v>
      </c>
      <c r="B73" s="80"/>
      <c r="C73" s="80"/>
      <c r="D73" s="81"/>
      <c r="E73" s="81"/>
      <c r="F73" s="81"/>
      <c r="G73" s="81"/>
      <c r="H73" s="81"/>
      <c r="I73" s="81"/>
      <c r="J73" s="81"/>
      <c r="K73" s="81"/>
      <c r="L73" s="81"/>
      <c r="M73" s="81"/>
      <c r="N73" s="2"/>
      <c r="O73" s="2"/>
      <c r="P73" s="2"/>
      <c r="Q73" s="2"/>
      <c r="R73" s="2"/>
      <c r="S73" s="2"/>
      <c r="T73" s="2"/>
      <c r="U73" s="2"/>
      <c r="V73" s="2"/>
      <c r="W73" s="2"/>
      <c r="X73" s="2"/>
      <c r="Y73" s="2"/>
      <c r="Z73" s="2"/>
    </row>
    <row r="74" spans="1:26" ht="12.75" customHeight="1">
      <c r="A74" s="80" t="s">
        <v>101</v>
      </c>
      <c r="B74" s="80"/>
      <c r="C74" s="80"/>
      <c r="D74" s="81"/>
      <c r="E74" s="81"/>
      <c r="F74" s="81"/>
      <c r="G74" s="81"/>
      <c r="H74" s="81"/>
      <c r="I74" s="81"/>
      <c r="J74" s="81"/>
      <c r="K74" s="81"/>
      <c r="L74" s="81"/>
      <c r="M74" s="81"/>
      <c r="N74" s="2"/>
      <c r="O74" s="2"/>
      <c r="P74" s="2"/>
      <c r="Q74" s="2"/>
      <c r="R74" s="2"/>
      <c r="S74" s="2"/>
      <c r="T74" s="2"/>
      <c r="U74" s="2"/>
      <c r="V74" s="2"/>
      <c r="W74" s="2"/>
      <c r="X74" s="2"/>
      <c r="Y74" s="2"/>
      <c r="Z74" s="2"/>
    </row>
    <row r="75" spans="1:26" ht="12.75" customHeight="1">
      <c r="A75" s="80" t="s">
        <v>136</v>
      </c>
      <c r="B75" s="80"/>
      <c r="C75" s="80"/>
      <c r="D75" s="81"/>
      <c r="E75" s="81"/>
      <c r="F75" s="81"/>
      <c r="G75" s="81"/>
      <c r="H75" s="81"/>
      <c r="I75" s="81"/>
      <c r="J75" s="81"/>
      <c r="K75" s="81"/>
      <c r="L75" s="81"/>
      <c r="M75" s="81"/>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7">
    <mergeCell ref="L51:M51"/>
    <mergeCell ref="L52:M52"/>
    <mergeCell ref="L53:M53"/>
    <mergeCell ref="L54:M54"/>
    <mergeCell ref="A59:C59"/>
    <mergeCell ref="D59:J59"/>
    <mergeCell ref="K59:M59"/>
    <mergeCell ref="A40:M40"/>
    <mergeCell ref="A41:M41"/>
    <mergeCell ref="L43:M45"/>
    <mergeCell ref="L46:M46"/>
    <mergeCell ref="L47:M47"/>
    <mergeCell ref="A42:M42"/>
    <mergeCell ref="A43:C45"/>
    <mergeCell ref="D43:F45"/>
    <mergeCell ref="G43:J45"/>
    <mergeCell ref="K43:K45"/>
    <mergeCell ref="A46:C46"/>
    <mergeCell ref="D46:J46"/>
    <mergeCell ref="A31:M31"/>
    <mergeCell ref="A32:F32"/>
    <mergeCell ref="G32:M33"/>
    <mergeCell ref="J35:J38"/>
    <mergeCell ref="K39:L39"/>
    <mergeCell ref="D55:J58"/>
    <mergeCell ref="K55:K58"/>
    <mergeCell ref="L55:M58"/>
    <mergeCell ref="A53:C53"/>
    <mergeCell ref="D53:F53"/>
    <mergeCell ref="G53:J53"/>
    <mergeCell ref="A54:C54"/>
    <mergeCell ref="D54:F54"/>
    <mergeCell ref="G54:J54"/>
    <mergeCell ref="A55:C58"/>
    <mergeCell ref="A51:C51"/>
    <mergeCell ref="D51:F51"/>
    <mergeCell ref="G51:J51"/>
    <mergeCell ref="A52:C52"/>
    <mergeCell ref="D52:F52"/>
    <mergeCell ref="G52:J52"/>
    <mergeCell ref="A47:C47"/>
    <mergeCell ref="D47:J47"/>
    <mergeCell ref="A48:M48"/>
    <mergeCell ref="A49:M49"/>
    <mergeCell ref="D50:F50"/>
    <mergeCell ref="G50:J50"/>
    <mergeCell ref="L50:M50"/>
    <mergeCell ref="A50:C50"/>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6">
    <dataValidation type="list" allowBlank="1" showInputMessage="1" showErrorMessage="1" prompt=" - " sqref="D51:D54" xr:uid="{00000000-0002-0000-0400-000000000000}">
      <formula1>$A$72:$A$75</formula1>
    </dataValidation>
    <dataValidation type="list" allowBlank="1" showInputMessage="1" showErrorMessage="1" prompt=" -  - " sqref="D12" xr:uid="{00000000-0002-0000-0400-000001000000}">
      <formula1>$A$112:$A$117</formula1>
    </dataValidation>
    <dataValidation type="list" allowBlank="1" showInputMessage="1" showErrorMessage="1" prompt=" -  - " sqref="D7" xr:uid="{00000000-0002-0000-0400-000002000000}">
      <formula1>$A$147:$A$151</formula1>
    </dataValidation>
    <dataValidation type="list" allowBlank="1" showInputMessage="1" showErrorMessage="1" prompt=" -  - " sqref="D8" xr:uid="{00000000-0002-0000-0400-000003000000}">
      <formula1>$A$137:$A$139</formula1>
    </dataValidation>
    <dataValidation type="list" allowBlank="1" showInputMessage="1" showErrorMessage="1" prompt=" -  - " sqref="L8" xr:uid="{00000000-0002-0000-0400-000004000000}">
      <formula1>$B$119:$B$131</formula1>
    </dataValidation>
    <dataValidation type="list" allowBlank="1" showInputMessage="1" showErrorMessage="1" prompt=" -  - " sqref="D13" xr:uid="{00000000-0002-0000-0400-000005000000}">
      <formula1>$A$123:$A$130</formula1>
    </dataValidation>
  </dataValidations>
  <pageMargins left="0.7" right="0.7" top="0.75" bottom="0.75" header="0" footer="0"/>
  <pageSetup orientation="landscape"/>
  <headerFooter>
    <oddFooter>&amp;LV5-20-05-2022</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00"/>
  </sheetPr>
  <dimension ref="A1:Z1000"/>
  <sheetViews>
    <sheetView workbookViewId="0"/>
  </sheetViews>
  <sheetFormatPr baseColWidth="10" defaultColWidth="12.5703125" defaultRowHeight="15" customHeight="1"/>
  <cols>
    <col min="1" max="1" width="14.140625" customWidth="1"/>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5.85546875" customWidth="1"/>
    <col min="15" max="17" width="10.7109375" hidden="1" customWidth="1"/>
    <col min="18" max="18" width="14.140625" customWidth="1"/>
    <col min="19" max="19" width="14.5703125" customWidth="1"/>
    <col min="20" max="21" width="11.42578125" customWidth="1"/>
    <col min="22" max="22" width="13" customWidth="1"/>
    <col min="24" max="24" width="13" customWidth="1"/>
    <col min="25" max="25" width="15.42578125" customWidth="1"/>
    <col min="26" max="26" width="10" customWidth="1"/>
  </cols>
  <sheetData>
    <row r="1" spans="1:26" ht="23.25" customHeight="1">
      <c r="A1" s="769"/>
      <c r="B1" s="770"/>
      <c r="C1" s="770"/>
      <c r="D1" s="770"/>
      <c r="E1" s="770"/>
      <c r="F1" s="770"/>
      <c r="G1" s="770"/>
      <c r="H1" s="770"/>
      <c r="I1" s="770"/>
      <c r="J1" s="770"/>
      <c r="K1" s="770"/>
      <c r="L1" s="770"/>
      <c r="M1" s="771"/>
      <c r="N1" s="2"/>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1"/>
      <c r="N2" s="2"/>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5"/>
      <c r="N3" s="2"/>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8"/>
      <c r="N4" s="2"/>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6"/>
      <c r="M5" s="767"/>
      <c r="N5" s="2"/>
      <c r="O5" s="2"/>
      <c r="P5" s="2"/>
      <c r="Q5" s="2"/>
      <c r="R5" s="2"/>
      <c r="S5" s="2"/>
      <c r="T5" s="2"/>
      <c r="U5" s="2"/>
      <c r="V5" s="2"/>
      <c r="W5" s="2"/>
      <c r="X5" s="2"/>
      <c r="Y5" s="2"/>
      <c r="Z5" s="2"/>
    </row>
    <row r="6" spans="1:26" ht="24" customHeight="1">
      <c r="A6" s="994" t="s">
        <v>1</v>
      </c>
      <c r="B6" s="794"/>
      <c r="C6" s="794"/>
      <c r="D6" s="794"/>
      <c r="E6" s="794"/>
      <c r="F6" s="794"/>
      <c r="G6" s="794"/>
      <c r="H6" s="794"/>
      <c r="I6" s="794"/>
      <c r="J6" s="794"/>
      <c r="K6" s="794"/>
      <c r="L6" s="794"/>
      <c r="M6" s="795"/>
      <c r="N6" s="2"/>
      <c r="O6" s="2"/>
      <c r="P6" s="2"/>
      <c r="Q6" s="2"/>
      <c r="R6" s="2"/>
      <c r="S6" s="2"/>
      <c r="T6" s="2"/>
      <c r="U6" s="2"/>
      <c r="V6" s="2"/>
      <c r="W6" s="2"/>
      <c r="X6" s="2"/>
      <c r="Y6" s="2"/>
      <c r="Z6" s="2"/>
    </row>
    <row r="7" spans="1:26" ht="56.25" customHeight="1">
      <c r="A7" s="982" t="s">
        <v>2</v>
      </c>
      <c r="B7" s="784"/>
      <c r="C7" s="785"/>
      <c r="D7" s="995" t="s">
        <v>3</v>
      </c>
      <c r="E7" s="784"/>
      <c r="F7" s="784"/>
      <c r="G7" s="784"/>
      <c r="H7" s="784"/>
      <c r="I7" s="784"/>
      <c r="J7" s="784"/>
      <c r="K7" s="784"/>
      <c r="L7" s="784"/>
      <c r="M7" s="787"/>
      <c r="N7" s="2"/>
      <c r="O7" s="2"/>
      <c r="P7" s="2"/>
      <c r="Q7" s="2"/>
      <c r="R7" s="2"/>
      <c r="S7" s="2"/>
      <c r="T7" s="2"/>
      <c r="U7" s="2"/>
      <c r="V7" s="2"/>
      <c r="W7" s="2"/>
      <c r="X7" s="2"/>
      <c r="Y7" s="2"/>
      <c r="Z7" s="2"/>
    </row>
    <row r="8" spans="1:26" ht="34.5" customHeight="1">
      <c r="A8" s="996" t="s">
        <v>4</v>
      </c>
      <c r="B8" s="766"/>
      <c r="C8" s="789"/>
      <c r="D8" s="993" t="s">
        <v>5</v>
      </c>
      <c r="E8" s="766"/>
      <c r="F8" s="766"/>
      <c r="G8" s="766"/>
      <c r="H8" s="766"/>
      <c r="I8" s="766"/>
      <c r="J8" s="767"/>
      <c r="K8" s="168" t="s">
        <v>6</v>
      </c>
      <c r="L8" s="768" t="s">
        <v>173</v>
      </c>
      <c r="M8" s="767"/>
      <c r="N8" s="2"/>
      <c r="O8" s="2"/>
      <c r="P8" s="2"/>
      <c r="Q8" s="2"/>
      <c r="R8" s="2"/>
      <c r="S8" s="2"/>
      <c r="T8" s="2"/>
      <c r="U8" s="2"/>
      <c r="V8" s="2"/>
      <c r="W8" s="2"/>
      <c r="X8" s="2"/>
      <c r="Y8" s="2"/>
      <c r="Z8" s="2"/>
    </row>
    <row r="9" spans="1:26" ht="16.5" customHeight="1">
      <c r="A9" s="980"/>
      <c r="B9" s="794"/>
      <c r="C9" s="794"/>
      <c r="D9" s="794"/>
      <c r="E9" s="794"/>
      <c r="F9" s="794"/>
      <c r="G9" s="794"/>
      <c r="H9" s="794"/>
      <c r="I9" s="794"/>
      <c r="J9" s="794"/>
      <c r="K9" s="794"/>
      <c r="L9" s="794"/>
      <c r="M9" s="795"/>
      <c r="N9" s="2"/>
      <c r="O9" s="2"/>
      <c r="P9" s="2"/>
      <c r="Q9" s="2"/>
      <c r="R9" s="2"/>
      <c r="S9" s="2"/>
      <c r="T9" s="2"/>
      <c r="U9" s="2"/>
      <c r="V9" s="2"/>
      <c r="W9" s="2"/>
      <c r="X9" s="2"/>
      <c r="Y9" s="2"/>
      <c r="Z9" s="2"/>
    </row>
    <row r="10" spans="1:26" ht="25.5" customHeight="1">
      <c r="A10" s="994" t="s">
        <v>8</v>
      </c>
      <c r="B10" s="794"/>
      <c r="C10" s="794"/>
      <c r="D10" s="794"/>
      <c r="E10" s="794"/>
      <c r="F10" s="794"/>
      <c r="G10" s="794"/>
      <c r="H10" s="794"/>
      <c r="I10" s="794"/>
      <c r="J10" s="794"/>
      <c r="K10" s="794"/>
      <c r="L10" s="794"/>
      <c r="M10" s="795"/>
      <c r="N10" s="2"/>
      <c r="O10" s="2"/>
      <c r="P10" s="2"/>
      <c r="Q10" s="2"/>
      <c r="R10" s="997" t="s">
        <v>9</v>
      </c>
      <c r="S10" s="777"/>
      <c r="T10" s="777"/>
      <c r="U10" s="777"/>
      <c r="V10" s="777"/>
      <c r="W10" s="777"/>
      <c r="X10" s="777"/>
      <c r="Y10" s="797"/>
      <c r="Z10" s="2"/>
    </row>
    <row r="11" spans="1:26" ht="27" customHeight="1">
      <c r="A11" s="982" t="s">
        <v>10</v>
      </c>
      <c r="B11" s="784"/>
      <c r="C11" s="785"/>
      <c r="D11" s="998" t="s">
        <v>231</v>
      </c>
      <c r="E11" s="784"/>
      <c r="F11" s="784"/>
      <c r="G11" s="784"/>
      <c r="H11" s="784"/>
      <c r="I11" s="784"/>
      <c r="J11" s="784"/>
      <c r="K11" s="784"/>
      <c r="L11" s="784"/>
      <c r="M11" s="787"/>
      <c r="N11" s="4"/>
      <c r="O11" s="4"/>
      <c r="P11" s="4"/>
      <c r="Q11" s="2"/>
      <c r="R11" s="999" t="s">
        <v>12</v>
      </c>
      <c r="S11" s="169" t="s">
        <v>13</v>
      </c>
      <c r="T11" s="1000" t="s">
        <v>14</v>
      </c>
      <c r="U11" s="777"/>
      <c r="V11" s="777"/>
      <c r="W11" s="777"/>
      <c r="X11" s="797"/>
      <c r="Y11" s="170" t="s">
        <v>15</v>
      </c>
      <c r="Z11" s="4"/>
    </row>
    <row r="12" spans="1:26" ht="36.75" customHeight="1">
      <c r="A12" s="983" t="s">
        <v>16</v>
      </c>
      <c r="B12" s="777"/>
      <c r="C12" s="797"/>
      <c r="D12" s="1002" t="s">
        <v>196</v>
      </c>
      <c r="E12" s="777"/>
      <c r="F12" s="777"/>
      <c r="G12" s="777"/>
      <c r="H12" s="777"/>
      <c r="I12" s="777"/>
      <c r="J12" s="777"/>
      <c r="K12" s="777"/>
      <c r="L12" s="777"/>
      <c r="M12" s="778"/>
      <c r="N12" s="4"/>
      <c r="O12" s="4"/>
      <c r="P12" s="4"/>
      <c r="Q12" s="2"/>
      <c r="R12" s="800"/>
      <c r="S12" s="171" t="s">
        <v>18</v>
      </c>
      <c r="T12" s="172" t="s">
        <v>19</v>
      </c>
      <c r="U12" s="172" t="s">
        <v>20</v>
      </c>
      <c r="V12" s="172" t="s">
        <v>21</v>
      </c>
      <c r="W12" s="172" t="s">
        <v>22</v>
      </c>
      <c r="X12" s="173" t="s">
        <v>23</v>
      </c>
      <c r="Y12" s="174"/>
      <c r="Z12" s="4"/>
    </row>
    <row r="13" spans="1:26" ht="38.25" customHeight="1">
      <c r="A13" s="983" t="s">
        <v>24</v>
      </c>
      <c r="B13" s="777"/>
      <c r="C13" s="797"/>
      <c r="D13" s="1003" t="s">
        <v>21</v>
      </c>
      <c r="E13" s="777"/>
      <c r="F13" s="777"/>
      <c r="G13" s="777"/>
      <c r="H13" s="777"/>
      <c r="I13" s="777"/>
      <c r="J13" s="797"/>
      <c r="K13" s="175" t="s">
        <v>25</v>
      </c>
      <c r="L13" s="806" t="s">
        <v>232</v>
      </c>
      <c r="M13" s="778"/>
      <c r="N13" s="4"/>
      <c r="O13" s="4"/>
      <c r="P13" s="4"/>
      <c r="Q13" s="4"/>
      <c r="R13" s="176" t="s">
        <v>27</v>
      </c>
      <c r="S13" s="177"/>
      <c r="T13" s="178" t="s">
        <v>28</v>
      </c>
      <c r="U13" s="179"/>
      <c r="V13" s="180"/>
      <c r="W13" s="180"/>
      <c r="X13" s="180"/>
      <c r="Y13" s="176" t="s">
        <v>29</v>
      </c>
      <c r="Z13" s="4"/>
    </row>
    <row r="14" spans="1:26" ht="34.5" customHeight="1">
      <c r="A14" s="983" t="s">
        <v>30</v>
      </c>
      <c r="B14" s="777"/>
      <c r="C14" s="797"/>
      <c r="D14" s="812" t="s">
        <v>108</v>
      </c>
      <c r="E14" s="777"/>
      <c r="F14" s="797"/>
      <c r="G14" s="1001" t="s">
        <v>109</v>
      </c>
      <c r="H14" s="777"/>
      <c r="I14" s="777"/>
      <c r="J14" s="797"/>
      <c r="K14" s="144" t="s">
        <v>110</v>
      </c>
      <c r="L14" s="873" t="s">
        <v>111</v>
      </c>
      <c r="M14" s="778"/>
      <c r="N14" s="4"/>
      <c r="O14" s="4"/>
      <c r="P14" s="4"/>
      <c r="Q14" s="4"/>
      <c r="R14" s="4"/>
      <c r="S14" s="180"/>
      <c r="T14" s="181"/>
      <c r="U14" s="4"/>
      <c r="V14" s="180"/>
      <c r="W14" s="180"/>
      <c r="X14" s="4"/>
      <c r="Y14" s="182" t="s">
        <v>29</v>
      </c>
      <c r="Z14" s="4"/>
    </row>
    <row r="15" spans="1:26" ht="24.75" customHeight="1">
      <c r="A15" s="978" t="s">
        <v>33</v>
      </c>
      <c r="B15" s="809"/>
      <c r="C15" s="810"/>
      <c r="D15" s="828"/>
      <c r="E15" s="777"/>
      <c r="F15" s="777"/>
      <c r="G15" s="777"/>
      <c r="H15" s="777"/>
      <c r="I15" s="777"/>
      <c r="J15" s="777"/>
      <c r="K15" s="777"/>
      <c r="L15" s="777"/>
      <c r="M15" s="778"/>
      <c r="N15" s="4"/>
      <c r="O15" s="4"/>
      <c r="P15" s="4"/>
      <c r="Q15" s="4"/>
      <c r="R15" s="182" t="s">
        <v>34</v>
      </c>
      <c r="S15" s="180"/>
      <c r="T15" s="180"/>
      <c r="U15" s="183" t="s">
        <v>28</v>
      </c>
      <c r="V15" s="183" t="s">
        <v>28</v>
      </c>
      <c r="W15" s="180"/>
      <c r="X15" s="180"/>
      <c r="Y15" s="182" t="s">
        <v>34</v>
      </c>
      <c r="Z15" s="4"/>
    </row>
    <row r="16" spans="1:26" ht="36.75" customHeight="1">
      <c r="A16" s="773"/>
      <c r="B16" s="774"/>
      <c r="C16" s="811"/>
      <c r="D16" s="950" t="s">
        <v>35</v>
      </c>
      <c r="E16" s="777"/>
      <c r="F16" s="797"/>
      <c r="G16" s="871" t="s">
        <v>36</v>
      </c>
      <c r="H16" s="777"/>
      <c r="I16" s="777"/>
      <c r="J16" s="797"/>
      <c r="K16" s="64" t="s">
        <v>37</v>
      </c>
      <c r="L16" s="870" t="s">
        <v>38</v>
      </c>
      <c r="M16" s="778"/>
      <c r="N16" s="4"/>
      <c r="O16" s="4"/>
      <c r="P16" s="4"/>
      <c r="Q16" s="4"/>
      <c r="R16" s="182" t="s">
        <v>39</v>
      </c>
      <c r="S16" s="180"/>
      <c r="T16" s="180"/>
      <c r="U16" s="180"/>
      <c r="V16" s="183" t="s">
        <v>28</v>
      </c>
      <c r="W16" s="183" t="s">
        <v>28</v>
      </c>
      <c r="X16" s="183" t="s">
        <v>28</v>
      </c>
      <c r="Y16" s="182" t="s">
        <v>39</v>
      </c>
      <c r="Z16" s="4"/>
    </row>
    <row r="17" spans="1:26" ht="39.75" customHeight="1">
      <c r="A17" s="978" t="s">
        <v>40</v>
      </c>
      <c r="B17" s="809"/>
      <c r="C17" s="810"/>
      <c r="D17" s="977"/>
      <c r="E17" s="777"/>
      <c r="F17" s="777"/>
      <c r="G17" s="777"/>
      <c r="H17" s="777"/>
      <c r="I17" s="777"/>
      <c r="J17" s="777"/>
      <c r="K17" s="777"/>
      <c r="L17" s="777"/>
      <c r="M17" s="778"/>
      <c r="N17" s="4"/>
      <c r="O17" s="4"/>
      <c r="P17" s="4"/>
      <c r="Q17" s="4"/>
      <c r="R17" s="184" t="s">
        <v>42</v>
      </c>
      <c r="S17" s="185"/>
      <c r="T17" s="185"/>
      <c r="U17" s="185"/>
      <c r="V17" s="185"/>
      <c r="W17" s="186" t="s">
        <v>28</v>
      </c>
      <c r="X17" s="187" t="s">
        <v>28</v>
      </c>
      <c r="Y17" s="184" t="s">
        <v>42</v>
      </c>
      <c r="Z17" s="4"/>
    </row>
    <row r="18" spans="1:26" ht="20.25" customHeight="1">
      <c r="A18" s="772"/>
      <c r="B18" s="770"/>
      <c r="C18" s="814"/>
      <c r="D18" s="147" t="s">
        <v>114</v>
      </c>
      <c r="E18" s="148">
        <v>2023</v>
      </c>
      <c r="F18" s="148">
        <v>2024</v>
      </c>
      <c r="G18" s="148">
        <v>2025</v>
      </c>
      <c r="H18" s="148">
        <v>2026</v>
      </c>
      <c r="I18" s="819" t="s">
        <v>233</v>
      </c>
      <c r="J18" s="809"/>
      <c r="K18" s="809"/>
      <c r="L18" s="809"/>
      <c r="M18" s="820"/>
      <c r="N18" s="4"/>
      <c r="O18" s="4"/>
      <c r="P18" s="4"/>
      <c r="Q18" s="2"/>
      <c r="R18" s="2"/>
      <c r="S18" s="2"/>
      <c r="T18" s="2"/>
      <c r="U18" s="2"/>
      <c r="V18" s="2"/>
      <c r="W18" s="2"/>
      <c r="X18" s="2"/>
      <c r="Y18" s="2"/>
      <c r="Z18" s="4"/>
    </row>
    <row r="19" spans="1:26" ht="20.25" customHeight="1">
      <c r="A19" s="772"/>
      <c r="B19" s="770"/>
      <c r="C19" s="814"/>
      <c r="D19" s="149" t="s">
        <v>45</v>
      </c>
      <c r="E19" s="188">
        <v>1</v>
      </c>
      <c r="F19" s="188">
        <v>1</v>
      </c>
      <c r="G19" s="189"/>
      <c r="H19" s="189"/>
      <c r="I19" s="821"/>
      <c r="J19" s="770"/>
      <c r="K19" s="770"/>
      <c r="L19" s="770"/>
      <c r="M19" s="771"/>
      <c r="N19" s="2"/>
      <c r="O19" s="2"/>
      <c r="P19" s="2"/>
      <c r="Q19" s="2"/>
      <c r="R19" s="2"/>
      <c r="S19" s="2"/>
      <c r="T19" s="2"/>
      <c r="U19" s="2"/>
      <c r="V19" s="2"/>
      <c r="W19" s="2"/>
      <c r="X19" s="2"/>
      <c r="Y19" s="38"/>
      <c r="Z19" s="2"/>
    </row>
    <row r="20" spans="1:26" ht="18.75" customHeight="1">
      <c r="A20" s="772"/>
      <c r="B20" s="770"/>
      <c r="C20" s="814"/>
      <c r="D20" s="979"/>
      <c r="E20" s="809"/>
      <c r="F20" s="809"/>
      <c r="G20" s="809"/>
      <c r="H20" s="810"/>
      <c r="I20" s="821"/>
      <c r="J20" s="770"/>
      <c r="K20" s="770"/>
      <c r="L20" s="770"/>
      <c r="M20" s="771"/>
      <c r="N20" s="2"/>
      <c r="O20" s="2"/>
      <c r="P20" s="2"/>
      <c r="Q20" s="2"/>
      <c r="R20" s="2"/>
      <c r="S20" s="2"/>
      <c r="T20" s="2"/>
      <c r="U20" s="2"/>
      <c r="V20" s="2"/>
      <c r="W20" s="2"/>
      <c r="X20" s="2"/>
      <c r="Y20" s="2"/>
      <c r="Z20" s="2"/>
    </row>
    <row r="21" spans="1:26" ht="12.75" customHeight="1">
      <c r="A21" s="772"/>
      <c r="B21" s="770"/>
      <c r="C21" s="814"/>
      <c r="D21" s="821"/>
      <c r="E21" s="770"/>
      <c r="F21" s="770"/>
      <c r="G21" s="770"/>
      <c r="H21" s="814"/>
      <c r="I21" s="821"/>
      <c r="J21" s="770"/>
      <c r="K21" s="770"/>
      <c r="L21" s="770"/>
      <c r="M21" s="771"/>
      <c r="N21" s="2"/>
      <c r="O21" s="2"/>
      <c r="P21" s="2"/>
      <c r="Q21" s="2"/>
      <c r="R21" s="2"/>
      <c r="S21" s="2"/>
      <c r="T21" s="2"/>
      <c r="U21" s="2"/>
      <c r="V21" s="2"/>
      <c r="W21" s="2"/>
      <c r="X21" s="2"/>
      <c r="Y21" s="2"/>
      <c r="Z21" s="2"/>
    </row>
    <row r="22" spans="1:26" ht="13.5" customHeight="1">
      <c r="A22" s="815"/>
      <c r="B22" s="816"/>
      <c r="C22" s="817"/>
      <c r="D22" s="822"/>
      <c r="E22" s="816"/>
      <c r="F22" s="816"/>
      <c r="G22" s="816"/>
      <c r="H22" s="817"/>
      <c r="I22" s="822"/>
      <c r="J22" s="816"/>
      <c r="K22" s="816"/>
      <c r="L22" s="816"/>
      <c r="M22" s="823"/>
      <c r="N22" s="2"/>
      <c r="O22" s="2"/>
      <c r="P22" s="2"/>
      <c r="Q22" s="2"/>
      <c r="R22" s="2"/>
      <c r="S22" s="2"/>
      <c r="T22" s="2"/>
      <c r="U22" s="2"/>
      <c r="V22" s="2"/>
      <c r="W22" s="2"/>
      <c r="X22" s="2"/>
      <c r="Y22" s="2"/>
      <c r="Z22" s="2"/>
    </row>
    <row r="23" spans="1:26" ht="9" customHeight="1">
      <c r="A23" s="980"/>
      <c r="B23" s="794"/>
      <c r="C23" s="794"/>
      <c r="D23" s="794"/>
      <c r="E23" s="794"/>
      <c r="F23" s="794"/>
      <c r="G23" s="794"/>
      <c r="H23" s="794"/>
      <c r="I23" s="794"/>
      <c r="J23" s="794"/>
      <c r="K23" s="794"/>
      <c r="L23" s="794"/>
      <c r="M23" s="795"/>
      <c r="N23" s="2"/>
      <c r="O23" s="2"/>
      <c r="P23" s="2"/>
      <c r="Q23" s="2"/>
      <c r="R23" s="2"/>
      <c r="S23" s="2"/>
      <c r="T23" s="2"/>
      <c r="U23" s="2"/>
      <c r="V23" s="2"/>
      <c r="W23" s="2"/>
      <c r="X23" s="2"/>
      <c r="Y23" s="2"/>
      <c r="Z23" s="2"/>
    </row>
    <row r="24" spans="1:26" ht="36" customHeight="1">
      <c r="A24" s="982" t="s">
        <v>46</v>
      </c>
      <c r="B24" s="784"/>
      <c r="C24" s="784"/>
      <c r="D24" s="784"/>
      <c r="E24" s="784"/>
      <c r="F24" s="784"/>
      <c r="G24" s="784"/>
      <c r="H24" s="784"/>
      <c r="I24" s="784"/>
      <c r="J24" s="784"/>
      <c r="K24" s="784"/>
      <c r="L24" s="784"/>
      <c r="M24" s="787"/>
      <c r="N24" s="2"/>
      <c r="O24" s="2"/>
      <c r="P24" s="2"/>
      <c r="Q24" s="2"/>
      <c r="R24" s="2"/>
      <c r="S24" s="2"/>
      <c r="T24" s="981"/>
      <c r="U24" s="770"/>
      <c r="V24" s="2"/>
      <c r="W24" s="2"/>
      <c r="X24" s="2"/>
      <c r="Y24" s="2"/>
      <c r="Z24" s="2"/>
    </row>
    <row r="25" spans="1:26" ht="42.75" customHeight="1">
      <c r="A25" s="806" t="s">
        <v>234</v>
      </c>
      <c r="B25" s="777"/>
      <c r="C25" s="777"/>
      <c r="D25" s="777"/>
      <c r="E25" s="777"/>
      <c r="F25" s="777"/>
      <c r="G25" s="777"/>
      <c r="H25" s="777"/>
      <c r="I25" s="777"/>
      <c r="J25" s="777"/>
      <c r="K25" s="777"/>
      <c r="L25" s="777"/>
      <c r="M25" s="797"/>
      <c r="N25" s="2"/>
      <c r="O25" s="2"/>
      <c r="P25" s="2"/>
      <c r="Q25" s="2"/>
      <c r="R25" s="2"/>
      <c r="S25" s="2"/>
      <c r="T25" s="2"/>
      <c r="U25" s="2"/>
      <c r="V25" s="2"/>
      <c r="W25" s="2"/>
      <c r="X25" s="2"/>
      <c r="Y25" s="2"/>
      <c r="Z25" s="2"/>
    </row>
    <row r="26" spans="1:26" ht="94.5" customHeight="1">
      <c r="A26" s="983" t="s">
        <v>48</v>
      </c>
      <c r="B26" s="777"/>
      <c r="C26" s="797"/>
      <c r="D26" s="984" t="s">
        <v>235</v>
      </c>
      <c r="E26" s="777"/>
      <c r="F26" s="777"/>
      <c r="G26" s="777"/>
      <c r="H26" s="777"/>
      <c r="I26" s="777"/>
      <c r="J26" s="777"/>
      <c r="K26" s="777"/>
      <c r="L26" s="777"/>
      <c r="M26" s="778"/>
      <c r="N26" s="2"/>
      <c r="O26" s="2"/>
      <c r="P26" s="2"/>
      <c r="Q26" s="2"/>
      <c r="R26" s="2"/>
      <c r="S26" s="162"/>
      <c r="T26" s="2"/>
      <c r="U26" s="2"/>
      <c r="V26" s="2"/>
      <c r="W26" s="4"/>
      <c r="X26" s="4"/>
      <c r="Y26" s="2"/>
      <c r="Z26" s="2"/>
    </row>
    <row r="27" spans="1:26" ht="48" customHeight="1">
      <c r="A27" s="983" t="s">
        <v>50</v>
      </c>
      <c r="B27" s="777"/>
      <c r="C27" s="797"/>
      <c r="D27" s="806" t="s">
        <v>236</v>
      </c>
      <c r="E27" s="777"/>
      <c r="F27" s="777"/>
      <c r="G27" s="777"/>
      <c r="H27" s="777"/>
      <c r="I27" s="777"/>
      <c r="J27" s="797"/>
      <c r="K27" s="190" t="s">
        <v>52</v>
      </c>
      <c r="L27" s="806" t="s">
        <v>236</v>
      </c>
      <c r="M27" s="778"/>
      <c r="N27" s="4"/>
      <c r="O27" s="4"/>
      <c r="P27" s="4"/>
      <c r="Q27" s="4"/>
      <c r="R27" s="4"/>
      <c r="S27" s="162"/>
      <c r="T27" s="4"/>
      <c r="U27" s="4"/>
      <c r="V27" s="4"/>
      <c r="W27" s="4"/>
      <c r="X27" s="4"/>
      <c r="Y27" s="4"/>
      <c r="Z27" s="4"/>
    </row>
    <row r="28" spans="1:26" ht="33.75" customHeight="1">
      <c r="A28" s="978" t="s">
        <v>53</v>
      </c>
      <c r="B28" s="809"/>
      <c r="C28" s="810"/>
      <c r="D28" s="985" t="s">
        <v>54</v>
      </c>
      <c r="E28" s="777"/>
      <c r="F28" s="797"/>
      <c r="G28" s="985" t="s">
        <v>55</v>
      </c>
      <c r="H28" s="777"/>
      <c r="I28" s="777"/>
      <c r="J28" s="777"/>
      <c r="K28" s="797"/>
      <c r="L28" s="985" t="s">
        <v>56</v>
      </c>
      <c r="M28" s="778"/>
      <c r="N28" s="4"/>
      <c r="O28" s="4"/>
      <c r="P28" s="4"/>
      <c r="Q28" s="4"/>
      <c r="R28" s="4"/>
      <c r="S28" s="162"/>
      <c r="T28" s="4"/>
      <c r="U28" s="4"/>
      <c r="V28" s="4"/>
      <c r="W28" s="4"/>
      <c r="X28" s="4"/>
      <c r="Y28" s="4"/>
      <c r="Z28" s="4"/>
    </row>
    <row r="29" spans="1:26" ht="33.75" customHeight="1">
      <c r="A29" s="815"/>
      <c r="B29" s="816"/>
      <c r="C29" s="817"/>
      <c r="D29" s="986" t="s">
        <v>237</v>
      </c>
      <c r="E29" s="777"/>
      <c r="F29" s="797"/>
      <c r="G29" s="987" t="s">
        <v>238</v>
      </c>
      <c r="H29" s="777"/>
      <c r="I29" s="777"/>
      <c r="J29" s="777"/>
      <c r="K29" s="797"/>
      <c r="L29" s="988" t="s">
        <v>239</v>
      </c>
      <c r="M29" s="797"/>
      <c r="N29" s="2"/>
      <c r="O29" s="2"/>
      <c r="P29" s="2"/>
      <c r="Q29" s="2"/>
      <c r="R29" s="2"/>
      <c r="S29" s="162"/>
      <c r="T29" s="2"/>
      <c r="U29" s="2"/>
      <c r="V29" s="2"/>
      <c r="W29" s="4"/>
      <c r="X29" s="4"/>
      <c r="Y29" s="2"/>
      <c r="Z29" s="2"/>
    </row>
    <row r="30" spans="1:26" ht="15" customHeight="1">
      <c r="A30" s="1"/>
      <c r="B30" s="4"/>
      <c r="C30" s="4"/>
      <c r="D30" s="4"/>
      <c r="E30" s="4"/>
      <c r="F30" s="4"/>
      <c r="G30" s="4"/>
      <c r="H30" s="4"/>
      <c r="I30" s="4"/>
      <c r="J30" s="4"/>
      <c r="K30" s="4"/>
      <c r="L30" s="4"/>
      <c r="M30" s="33"/>
      <c r="N30" s="2"/>
      <c r="O30" s="2"/>
      <c r="P30" s="2"/>
      <c r="Q30" s="2"/>
      <c r="R30" s="2"/>
      <c r="S30" s="162"/>
      <c r="T30" s="2"/>
      <c r="U30" s="2"/>
      <c r="V30" s="2"/>
      <c r="W30" s="4"/>
      <c r="X30" s="4"/>
      <c r="Y30" s="2"/>
      <c r="Z30" s="2"/>
    </row>
    <row r="31" spans="1:26" ht="25.5" customHeight="1">
      <c r="A31" s="983" t="s">
        <v>60</v>
      </c>
      <c r="B31" s="777"/>
      <c r="C31" s="777"/>
      <c r="D31" s="777"/>
      <c r="E31" s="777"/>
      <c r="F31" s="777"/>
      <c r="G31" s="777"/>
      <c r="H31" s="777"/>
      <c r="I31" s="777"/>
      <c r="J31" s="777"/>
      <c r="K31" s="777"/>
      <c r="L31" s="777"/>
      <c r="M31" s="778"/>
      <c r="N31" s="4"/>
      <c r="O31" s="4"/>
      <c r="P31" s="4"/>
      <c r="Q31" s="4"/>
      <c r="R31" s="4"/>
      <c r="S31" s="162"/>
      <c r="T31" s="2"/>
      <c r="U31" s="2"/>
      <c r="V31" s="2"/>
      <c r="W31" s="4"/>
      <c r="X31" s="4"/>
      <c r="Y31" s="4"/>
      <c r="Z31" s="4"/>
    </row>
    <row r="32" spans="1:26" ht="22.5" customHeight="1">
      <c r="A32" s="983" t="s">
        <v>61</v>
      </c>
      <c r="B32" s="777"/>
      <c r="C32" s="777"/>
      <c r="D32" s="777"/>
      <c r="E32" s="777"/>
      <c r="F32" s="797"/>
      <c r="G32" s="1004" t="s">
        <v>62</v>
      </c>
      <c r="H32" s="809"/>
      <c r="I32" s="809"/>
      <c r="J32" s="809"/>
      <c r="K32" s="809"/>
      <c r="L32" s="809"/>
      <c r="M32" s="820"/>
      <c r="N32" s="2"/>
      <c r="O32" s="2"/>
      <c r="P32" s="2"/>
      <c r="Q32" s="2"/>
      <c r="R32" s="2"/>
      <c r="S32" s="2"/>
      <c r="T32" s="2"/>
      <c r="U32" s="2"/>
      <c r="V32" s="2"/>
      <c r="W32" s="2"/>
      <c r="X32" s="2"/>
      <c r="Y32" s="2"/>
      <c r="Z32" s="2"/>
    </row>
    <row r="33" spans="1:26" ht="30" customHeight="1">
      <c r="A33" s="191" t="s">
        <v>121</v>
      </c>
      <c r="B33" s="192" t="s">
        <v>122</v>
      </c>
      <c r="C33" s="193" t="s">
        <v>65</v>
      </c>
      <c r="D33" s="193" t="s">
        <v>66</v>
      </c>
      <c r="E33" s="193" t="s">
        <v>67</v>
      </c>
      <c r="F33" s="194" t="s">
        <v>68</v>
      </c>
      <c r="G33" s="836"/>
      <c r="H33" s="774"/>
      <c r="I33" s="774"/>
      <c r="J33" s="774"/>
      <c r="K33" s="774"/>
      <c r="L33" s="774"/>
      <c r="M33" s="775"/>
      <c r="N33" s="38"/>
      <c r="O33" s="38"/>
      <c r="P33" s="38"/>
      <c r="Q33" s="38"/>
      <c r="R33" s="38"/>
      <c r="S33" s="1005"/>
      <c r="T33" s="770"/>
      <c r="U33" s="770"/>
      <c r="V33" s="770"/>
      <c r="W33" s="770"/>
      <c r="X33" s="770"/>
      <c r="Y33" s="38"/>
      <c r="Z33" s="38"/>
    </row>
    <row r="34" spans="1:26" ht="28.5" customHeight="1">
      <c r="A34" s="196" t="s">
        <v>240</v>
      </c>
      <c r="B34" s="197">
        <v>0.8</v>
      </c>
      <c r="C34" s="155"/>
      <c r="D34" s="49"/>
      <c r="E34" s="49"/>
      <c r="F34" s="198" t="e">
        <f t="shared" ref="F34:F35" si="0">D34*100/C34</f>
        <v>#DIV/0!</v>
      </c>
      <c r="G34" s="963"/>
      <c r="H34" s="809"/>
      <c r="I34" s="809"/>
      <c r="J34" s="809"/>
      <c r="K34" s="809"/>
      <c r="L34" s="809"/>
      <c r="M34" s="820"/>
      <c r="N34" s="2"/>
      <c r="O34" s="2"/>
      <c r="P34" s="2"/>
      <c r="Q34" s="2"/>
      <c r="R34" s="2"/>
      <c r="S34" s="770"/>
      <c r="T34" s="770"/>
      <c r="U34" s="770"/>
      <c r="V34" s="770"/>
      <c r="W34" s="770"/>
      <c r="X34" s="770"/>
      <c r="Y34" s="2"/>
      <c r="Z34" s="2"/>
    </row>
    <row r="35" spans="1:26" ht="37.5" customHeight="1">
      <c r="A35" s="45" t="s">
        <v>73</v>
      </c>
      <c r="B35" s="197">
        <f>AVERAGE(B34)</f>
        <v>0.8</v>
      </c>
      <c r="C35" s="49"/>
      <c r="D35" s="49"/>
      <c r="E35" s="49"/>
      <c r="F35" s="198" t="e">
        <f t="shared" si="0"/>
        <v>#DIV/0!</v>
      </c>
      <c r="G35" s="770"/>
      <c r="H35" s="770"/>
      <c r="I35" s="770"/>
      <c r="J35" s="770"/>
      <c r="K35" s="770"/>
      <c r="L35" s="770"/>
      <c r="M35" s="771"/>
      <c r="N35" s="2"/>
      <c r="O35" s="2"/>
      <c r="P35" s="2"/>
      <c r="Q35" s="2"/>
      <c r="R35" s="2"/>
      <c r="S35" s="2"/>
      <c r="T35" s="2"/>
      <c r="U35" s="2"/>
      <c r="V35" s="2"/>
      <c r="W35" s="2"/>
      <c r="X35" s="2"/>
      <c r="Y35" s="2"/>
      <c r="Z35" s="2"/>
    </row>
    <row r="36" spans="1:26" ht="132.75" customHeight="1">
      <c r="A36" s="51"/>
      <c r="B36" s="2"/>
      <c r="C36" s="2"/>
      <c r="D36" s="2"/>
      <c r="E36" s="2"/>
      <c r="F36" s="2"/>
      <c r="G36" s="774"/>
      <c r="H36" s="774"/>
      <c r="I36" s="774"/>
      <c r="J36" s="774"/>
      <c r="K36" s="774"/>
      <c r="L36" s="774"/>
      <c r="M36" s="775"/>
      <c r="N36" s="2"/>
      <c r="O36" s="2"/>
      <c r="P36" s="2"/>
      <c r="Q36" s="2"/>
      <c r="R36" s="2"/>
      <c r="S36" s="2"/>
      <c r="T36" s="2"/>
      <c r="U36" s="2"/>
      <c r="V36" s="2"/>
      <c r="W36" s="2"/>
      <c r="X36" s="2"/>
      <c r="Y36" s="2"/>
      <c r="Z36" s="2"/>
    </row>
    <row r="37" spans="1:26" ht="36" customHeight="1">
      <c r="A37" s="983" t="s">
        <v>74</v>
      </c>
      <c r="B37" s="777"/>
      <c r="C37" s="777"/>
      <c r="D37" s="777"/>
      <c r="E37" s="777"/>
      <c r="F37" s="777"/>
      <c r="G37" s="777"/>
      <c r="H37" s="777"/>
      <c r="I37" s="777"/>
      <c r="J37" s="777"/>
      <c r="K37" s="777"/>
      <c r="L37" s="777"/>
      <c r="M37" s="778"/>
      <c r="N37" s="2"/>
      <c r="O37" s="2"/>
      <c r="P37" s="2"/>
      <c r="Q37" s="2"/>
      <c r="R37" s="2"/>
      <c r="S37" s="2"/>
      <c r="T37" s="2"/>
      <c r="U37" s="2"/>
      <c r="V37" s="2"/>
      <c r="W37" s="2"/>
      <c r="X37" s="2"/>
      <c r="Y37" s="2"/>
      <c r="Z37" s="2"/>
    </row>
    <row r="38" spans="1:26" ht="30" customHeight="1">
      <c r="A38" s="964" t="s">
        <v>241</v>
      </c>
      <c r="B38" s="809"/>
      <c r="C38" s="809"/>
      <c r="D38" s="809"/>
      <c r="E38" s="809"/>
      <c r="F38" s="809"/>
      <c r="G38" s="809"/>
      <c r="H38" s="809"/>
      <c r="I38" s="809"/>
      <c r="J38" s="809"/>
      <c r="K38" s="809"/>
      <c r="L38" s="809"/>
      <c r="M38" s="820"/>
      <c r="N38" s="2"/>
      <c r="O38" s="2"/>
      <c r="P38" s="2"/>
      <c r="Q38" s="2"/>
      <c r="R38" s="2"/>
      <c r="S38" s="2"/>
      <c r="T38" s="2"/>
      <c r="U38" s="2"/>
      <c r="V38" s="2"/>
      <c r="W38" s="2"/>
      <c r="X38" s="2"/>
      <c r="Y38" s="2"/>
      <c r="Z38" s="2"/>
    </row>
    <row r="39" spans="1:26" ht="31.5" customHeight="1">
      <c r="A39" s="989" t="s">
        <v>76</v>
      </c>
      <c r="B39" s="809"/>
      <c r="C39" s="810"/>
      <c r="D39" s="890" t="s">
        <v>77</v>
      </c>
      <c r="E39" s="809"/>
      <c r="F39" s="810"/>
      <c r="G39" s="853" t="s">
        <v>78</v>
      </c>
      <c r="H39" s="809"/>
      <c r="I39" s="809"/>
      <c r="J39" s="810"/>
      <c r="K39" s="990" t="s">
        <v>79</v>
      </c>
      <c r="L39" s="891"/>
      <c r="M39" s="820"/>
      <c r="N39" s="53"/>
      <c r="O39" s="54"/>
      <c r="P39" s="54"/>
      <c r="Q39" s="54"/>
      <c r="R39" s="54"/>
      <c r="S39" s="54"/>
      <c r="T39" s="54"/>
      <c r="U39" s="54"/>
      <c r="V39" s="54"/>
      <c r="W39" s="54"/>
      <c r="X39" s="54"/>
      <c r="Y39" s="54"/>
      <c r="Z39" s="54"/>
    </row>
    <row r="40" spans="1:26" ht="31.5" customHeight="1">
      <c r="A40" s="773"/>
      <c r="B40" s="774"/>
      <c r="C40" s="811"/>
      <c r="D40" s="836"/>
      <c r="E40" s="774"/>
      <c r="F40" s="811"/>
      <c r="G40" s="836"/>
      <c r="H40" s="774"/>
      <c r="I40" s="774"/>
      <c r="J40" s="811"/>
      <c r="K40" s="800"/>
      <c r="L40" s="836"/>
      <c r="M40" s="775"/>
      <c r="N40" s="53"/>
      <c r="O40" s="54"/>
      <c r="P40" s="54"/>
      <c r="Q40" s="54"/>
      <c r="R40" s="54"/>
      <c r="S40" s="54"/>
      <c r="T40" s="54"/>
      <c r="U40" s="54"/>
      <c r="V40" s="54"/>
      <c r="W40" s="54"/>
      <c r="X40" s="54"/>
      <c r="Y40" s="54"/>
      <c r="Z40" s="54"/>
    </row>
    <row r="41" spans="1:26" ht="57" customHeight="1">
      <c r="A41" s="991" t="s">
        <v>81</v>
      </c>
      <c r="B41" s="777"/>
      <c r="C41" s="797"/>
      <c r="D41" s="805" t="s">
        <v>242</v>
      </c>
      <c r="E41" s="777"/>
      <c r="F41" s="777"/>
      <c r="G41" s="777"/>
      <c r="H41" s="777"/>
      <c r="I41" s="777"/>
      <c r="J41" s="797"/>
      <c r="K41" s="199" t="s">
        <v>83</v>
      </c>
      <c r="L41" s="805" t="s">
        <v>243</v>
      </c>
      <c r="M41" s="778"/>
      <c r="N41" s="53"/>
      <c r="O41" s="54"/>
      <c r="P41" s="54"/>
      <c r="Q41" s="54"/>
      <c r="R41" s="54"/>
      <c r="S41" s="54"/>
      <c r="T41" s="54"/>
      <c r="U41" s="54"/>
      <c r="V41" s="54"/>
      <c r="W41" s="54"/>
      <c r="X41" s="54"/>
      <c r="Y41" s="54"/>
      <c r="Z41" s="54"/>
    </row>
    <row r="42" spans="1:26" ht="57.75" customHeight="1">
      <c r="A42" s="992" t="s">
        <v>85</v>
      </c>
      <c r="B42" s="766"/>
      <c r="C42" s="789"/>
      <c r="D42" s="768" t="s">
        <v>244</v>
      </c>
      <c r="E42" s="766"/>
      <c r="F42" s="766"/>
      <c r="G42" s="766"/>
      <c r="H42" s="766"/>
      <c r="I42" s="766"/>
      <c r="J42" s="789"/>
      <c r="K42" s="200" t="s">
        <v>86</v>
      </c>
      <c r="L42" s="965">
        <v>45919</v>
      </c>
      <c r="M42" s="767"/>
      <c r="N42" s="4"/>
      <c r="O42" s="4"/>
      <c r="P42" s="4"/>
      <c r="Q42" s="4"/>
      <c r="R42" s="4"/>
      <c r="S42" s="4"/>
      <c r="T42" s="4"/>
      <c r="U42" s="4"/>
      <c r="V42" s="4"/>
      <c r="W42" s="4"/>
      <c r="X42" s="4"/>
      <c r="Y42" s="4"/>
      <c r="Z42" s="4"/>
    </row>
    <row r="43" spans="1:26" ht="35.25" customHeight="1">
      <c r="A43" s="954" t="s">
        <v>191</v>
      </c>
      <c r="B43" s="766"/>
      <c r="C43" s="766"/>
      <c r="D43" s="766"/>
      <c r="E43" s="766"/>
      <c r="F43" s="766"/>
      <c r="G43" s="766"/>
      <c r="H43" s="766"/>
      <c r="I43" s="766"/>
      <c r="J43" s="766"/>
      <c r="K43" s="766"/>
      <c r="L43" s="766"/>
      <c r="M43" s="767"/>
      <c r="N43" s="4"/>
      <c r="O43" s="4"/>
      <c r="P43" s="4"/>
      <c r="Q43" s="4"/>
      <c r="R43" s="4"/>
      <c r="S43" s="4"/>
      <c r="T43" s="4"/>
      <c r="U43" s="4"/>
      <c r="V43" s="4"/>
      <c r="W43" s="4"/>
      <c r="X43" s="4"/>
      <c r="Y43" s="4"/>
      <c r="Z43" s="4"/>
    </row>
    <row r="44" spans="1:26" ht="30.75" customHeight="1">
      <c r="A44" s="863" t="s">
        <v>88</v>
      </c>
      <c r="B44" s="777"/>
      <c r="C44" s="777"/>
      <c r="D44" s="777"/>
      <c r="E44" s="777"/>
      <c r="F44" s="777"/>
      <c r="G44" s="777"/>
      <c r="H44" s="777"/>
      <c r="I44" s="777"/>
      <c r="J44" s="777"/>
      <c r="K44" s="777"/>
      <c r="L44" s="777"/>
      <c r="M44" s="778"/>
      <c r="N44" s="2"/>
      <c r="O44" s="2"/>
      <c r="P44" s="2"/>
      <c r="Q44" s="2"/>
      <c r="R44" s="2"/>
      <c r="S44" s="2"/>
      <c r="T44" s="2"/>
      <c r="U44" s="2"/>
      <c r="V44" s="2"/>
      <c r="W44" s="2"/>
      <c r="X44" s="2"/>
      <c r="Y44" s="2"/>
      <c r="Z44" s="2"/>
    </row>
    <row r="45" spans="1:26" ht="15.75" customHeight="1">
      <c r="A45" s="860" t="s">
        <v>89</v>
      </c>
      <c r="B45" s="777"/>
      <c r="C45" s="797"/>
      <c r="D45" s="861" t="s">
        <v>90</v>
      </c>
      <c r="E45" s="777"/>
      <c r="F45" s="797"/>
      <c r="G45" s="861" t="s">
        <v>91</v>
      </c>
      <c r="H45" s="777"/>
      <c r="I45" s="777"/>
      <c r="J45" s="797"/>
      <c r="K45" s="57" t="s">
        <v>192</v>
      </c>
      <c r="L45" s="861" t="s">
        <v>91</v>
      </c>
      <c r="M45" s="778"/>
      <c r="N45" s="2"/>
      <c r="O45" s="2"/>
      <c r="P45" s="2"/>
      <c r="Q45" s="2"/>
      <c r="R45" s="2"/>
      <c r="S45" s="2"/>
      <c r="T45" s="2"/>
      <c r="U45" s="2"/>
      <c r="V45" s="2"/>
      <c r="W45" s="2"/>
      <c r="X45" s="2"/>
      <c r="Y45" s="2"/>
      <c r="Z45" s="2"/>
    </row>
    <row r="46" spans="1:26" ht="48" customHeight="1">
      <c r="A46" s="878" t="s">
        <v>128</v>
      </c>
      <c r="B46" s="777"/>
      <c r="C46" s="797"/>
      <c r="D46" s="829" t="s">
        <v>136</v>
      </c>
      <c r="E46" s="777"/>
      <c r="F46" s="797"/>
      <c r="G46" s="830" t="s">
        <v>245</v>
      </c>
      <c r="H46" s="777"/>
      <c r="I46" s="777"/>
      <c r="J46" s="797"/>
      <c r="K46" s="78"/>
      <c r="L46" s="894"/>
      <c r="M46" s="778"/>
      <c r="N46" s="2"/>
      <c r="O46" s="2"/>
      <c r="P46" s="2"/>
      <c r="Q46" s="2"/>
      <c r="R46" s="2"/>
      <c r="S46" s="2"/>
      <c r="T46" s="2"/>
      <c r="U46" s="2"/>
      <c r="V46" s="2"/>
      <c r="W46" s="2"/>
      <c r="X46" s="2"/>
      <c r="Y46" s="2"/>
      <c r="Z46" s="2"/>
    </row>
    <row r="47" spans="1:26" ht="78" customHeight="1">
      <c r="A47" s="878" t="s">
        <v>130</v>
      </c>
      <c r="B47" s="777"/>
      <c r="C47" s="797"/>
      <c r="D47" s="829" t="s">
        <v>136</v>
      </c>
      <c r="E47" s="777"/>
      <c r="F47" s="797"/>
      <c r="G47" s="830" t="s">
        <v>245</v>
      </c>
      <c r="H47" s="777"/>
      <c r="I47" s="777"/>
      <c r="J47" s="797"/>
      <c r="K47" s="79"/>
      <c r="L47" s="894"/>
      <c r="M47" s="778"/>
      <c r="N47" s="2"/>
      <c r="O47" s="2"/>
      <c r="P47" s="2"/>
      <c r="Q47" s="2"/>
      <c r="R47" s="2"/>
      <c r="S47" s="2"/>
      <c r="T47" s="2"/>
      <c r="U47" s="2"/>
      <c r="V47" s="2"/>
      <c r="W47" s="2"/>
      <c r="X47" s="2"/>
      <c r="Y47" s="2"/>
      <c r="Z47" s="2"/>
    </row>
    <row r="48" spans="1:26" ht="49.5" customHeight="1">
      <c r="A48" s="878" t="s">
        <v>131</v>
      </c>
      <c r="B48" s="777"/>
      <c r="C48" s="797"/>
      <c r="D48" s="829" t="s">
        <v>136</v>
      </c>
      <c r="E48" s="777"/>
      <c r="F48" s="797"/>
      <c r="G48" s="830" t="s">
        <v>245</v>
      </c>
      <c r="H48" s="777"/>
      <c r="I48" s="777"/>
      <c r="J48" s="797"/>
      <c r="K48" s="78"/>
      <c r="L48" s="894"/>
      <c r="M48" s="778"/>
      <c r="N48" s="2"/>
      <c r="O48" s="2"/>
      <c r="P48" s="2"/>
      <c r="Q48" s="2"/>
      <c r="R48" s="2"/>
      <c r="S48" s="2"/>
      <c r="T48" s="2"/>
      <c r="U48" s="2"/>
      <c r="V48" s="2"/>
      <c r="W48" s="2"/>
      <c r="X48" s="2"/>
      <c r="Y48" s="2"/>
      <c r="Z48" s="2"/>
    </row>
    <row r="49" spans="1:26" ht="36" customHeight="1">
      <c r="A49" s="878" t="s">
        <v>132</v>
      </c>
      <c r="B49" s="777"/>
      <c r="C49" s="797"/>
      <c r="D49" s="829" t="s">
        <v>136</v>
      </c>
      <c r="E49" s="777"/>
      <c r="F49" s="797"/>
      <c r="G49" s="830" t="s">
        <v>245</v>
      </c>
      <c r="H49" s="777"/>
      <c r="I49" s="777"/>
      <c r="J49" s="797"/>
      <c r="K49" s="78"/>
      <c r="L49" s="894"/>
      <c r="M49" s="778"/>
      <c r="N49" s="2"/>
      <c r="O49" s="2"/>
      <c r="P49" s="2"/>
      <c r="Q49" s="2"/>
      <c r="R49" s="2"/>
      <c r="S49" s="2"/>
      <c r="T49" s="2"/>
      <c r="U49" s="2"/>
      <c r="V49" s="2"/>
      <c r="W49" s="2"/>
      <c r="X49" s="2"/>
      <c r="Y49" s="2"/>
      <c r="Z49" s="2"/>
    </row>
    <row r="50" spans="1:26" ht="15.75" customHeight="1">
      <c r="A50" s="879" t="s">
        <v>103</v>
      </c>
      <c r="B50" s="809"/>
      <c r="C50" s="810"/>
      <c r="D50" s="883" t="s">
        <v>246</v>
      </c>
      <c r="E50" s="809"/>
      <c r="F50" s="809"/>
      <c r="G50" s="809"/>
      <c r="H50" s="809"/>
      <c r="I50" s="809"/>
      <c r="J50" s="810"/>
      <c r="K50" s="887"/>
      <c r="L50" s="888"/>
      <c r="M50" s="820"/>
      <c r="N50" s="2"/>
      <c r="O50" s="2"/>
      <c r="P50" s="2"/>
      <c r="Q50" s="2"/>
      <c r="R50" s="2"/>
      <c r="S50" s="2"/>
      <c r="T50" s="2"/>
      <c r="U50" s="2"/>
      <c r="V50" s="2"/>
      <c r="W50" s="2"/>
      <c r="X50" s="2"/>
      <c r="Y50" s="2"/>
      <c r="Z50" s="2"/>
    </row>
    <row r="51" spans="1:26" ht="15.75" customHeight="1">
      <c r="A51" s="821"/>
      <c r="B51" s="770"/>
      <c r="C51" s="814"/>
      <c r="D51" s="821"/>
      <c r="E51" s="770"/>
      <c r="F51" s="770"/>
      <c r="G51" s="770"/>
      <c r="H51" s="770"/>
      <c r="I51" s="770"/>
      <c r="J51" s="814"/>
      <c r="K51" s="839"/>
      <c r="L51" s="821"/>
      <c r="M51" s="771"/>
      <c r="N51" s="2"/>
      <c r="O51" s="2"/>
      <c r="P51" s="2"/>
      <c r="Q51" s="2"/>
      <c r="R51" s="2"/>
      <c r="S51" s="2"/>
      <c r="T51" s="2"/>
      <c r="U51" s="2"/>
      <c r="V51" s="2"/>
      <c r="W51" s="2"/>
      <c r="X51" s="2"/>
      <c r="Y51" s="2"/>
      <c r="Z51" s="2"/>
    </row>
    <row r="52" spans="1:26" ht="15.75" customHeight="1">
      <c r="A52" s="821"/>
      <c r="B52" s="770"/>
      <c r="C52" s="814"/>
      <c r="D52" s="821"/>
      <c r="E52" s="770"/>
      <c r="F52" s="770"/>
      <c r="G52" s="770"/>
      <c r="H52" s="770"/>
      <c r="I52" s="770"/>
      <c r="J52" s="814"/>
      <c r="K52" s="839"/>
      <c r="L52" s="821"/>
      <c r="M52" s="771"/>
      <c r="N52" s="2"/>
      <c r="O52" s="2"/>
      <c r="P52" s="2"/>
      <c r="Q52" s="2"/>
      <c r="R52" s="2"/>
      <c r="S52" s="2"/>
      <c r="T52" s="2"/>
      <c r="U52" s="2"/>
      <c r="V52" s="2"/>
      <c r="W52" s="2"/>
      <c r="X52" s="2"/>
      <c r="Y52" s="2"/>
      <c r="Z52" s="2"/>
    </row>
    <row r="53" spans="1:26" ht="58.5" customHeight="1">
      <c r="A53" s="836"/>
      <c r="B53" s="774"/>
      <c r="C53" s="811"/>
      <c r="D53" s="884"/>
      <c r="E53" s="885"/>
      <c r="F53" s="885"/>
      <c r="G53" s="885"/>
      <c r="H53" s="885"/>
      <c r="I53" s="885"/>
      <c r="J53" s="886"/>
      <c r="K53" s="839"/>
      <c r="L53" s="821"/>
      <c r="M53" s="771"/>
      <c r="N53" s="2"/>
      <c r="O53" s="2"/>
      <c r="P53" s="2"/>
      <c r="Q53" s="2"/>
      <c r="R53" s="2"/>
      <c r="S53" s="2"/>
      <c r="T53" s="2"/>
      <c r="U53" s="2"/>
      <c r="V53" s="2"/>
      <c r="W53" s="2"/>
      <c r="X53" s="2"/>
      <c r="Y53" s="2"/>
      <c r="Z53" s="2"/>
    </row>
    <row r="54" spans="1:26" ht="48.75" customHeight="1">
      <c r="A54" s="880" t="s">
        <v>133</v>
      </c>
      <c r="B54" s="777"/>
      <c r="C54" s="802"/>
      <c r="D54" s="881" t="s">
        <v>134</v>
      </c>
      <c r="E54" s="777"/>
      <c r="F54" s="777"/>
      <c r="G54" s="777"/>
      <c r="H54" s="777"/>
      <c r="I54" s="777"/>
      <c r="J54" s="797"/>
      <c r="K54" s="882"/>
      <c r="L54" s="777"/>
      <c r="M54" s="797"/>
      <c r="N54" s="160"/>
      <c r="O54" s="201"/>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5.75" customHeight="1">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5.75" customHeight="1">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7">
    <mergeCell ref="A37:M37"/>
    <mergeCell ref="A38:M38"/>
    <mergeCell ref="A31:M31"/>
    <mergeCell ref="A32:F32"/>
    <mergeCell ref="G32:M33"/>
    <mergeCell ref="S33:X34"/>
    <mergeCell ref="G34:M36"/>
    <mergeCell ref="L13:M13"/>
    <mergeCell ref="L14:M14"/>
    <mergeCell ref="G14:J14"/>
    <mergeCell ref="D15:M15"/>
    <mergeCell ref="A12:C12"/>
    <mergeCell ref="D12:M12"/>
    <mergeCell ref="A13:C13"/>
    <mergeCell ref="D13:J13"/>
    <mergeCell ref="A14:C14"/>
    <mergeCell ref="D14:F14"/>
    <mergeCell ref="A15:C16"/>
    <mergeCell ref="A9:M9"/>
    <mergeCell ref="A10:M10"/>
    <mergeCell ref="R10:Y10"/>
    <mergeCell ref="A11:C11"/>
    <mergeCell ref="D11:M11"/>
    <mergeCell ref="R11:R12"/>
    <mergeCell ref="T11:X11"/>
    <mergeCell ref="D8:J8"/>
    <mergeCell ref="L8:M8"/>
    <mergeCell ref="A1:M3"/>
    <mergeCell ref="A4:M4"/>
    <mergeCell ref="A5:M5"/>
    <mergeCell ref="A6:M6"/>
    <mergeCell ref="A7:C7"/>
    <mergeCell ref="D7:M7"/>
    <mergeCell ref="A8:C8"/>
    <mergeCell ref="A50:C53"/>
    <mergeCell ref="A54:C54"/>
    <mergeCell ref="A41:C41"/>
    <mergeCell ref="A42:C42"/>
    <mergeCell ref="A45:C45"/>
    <mergeCell ref="A46:C46"/>
    <mergeCell ref="A47:C47"/>
    <mergeCell ref="A48:C48"/>
    <mergeCell ref="A49:C49"/>
    <mergeCell ref="D50:J53"/>
    <mergeCell ref="K50:K53"/>
    <mergeCell ref="L50:M53"/>
    <mergeCell ref="D54:J54"/>
    <mergeCell ref="K54:M54"/>
    <mergeCell ref="G46:J46"/>
    <mergeCell ref="L46:M46"/>
    <mergeCell ref="D49:F49"/>
    <mergeCell ref="G49:J49"/>
    <mergeCell ref="L49:M49"/>
    <mergeCell ref="D46:F46"/>
    <mergeCell ref="D47:F47"/>
    <mergeCell ref="G47:J47"/>
    <mergeCell ref="L47:M47"/>
    <mergeCell ref="D48:F48"/>
    <mergeCell ref="G48:J48"/>
    <mergeCell ref="L48:M48"/>
    <mergeCell ref="A43:M43"/>
    <mergeCell ref="A44:M44"/>
    <mergeCell ref="D45:F45"/>
    <mergeCell ref="G45:J45"/>
    <mergeCell ref="L45:M45"/>
    <mergeCell ref="L41:M41"/>
    <mergeCell ref="L42:M42"/>
    <mergeCell ref="A39:C40"/>
    <mergeCell ref="D39:F40"/>
    <mergeCell ref="G39:J40"/>
    <mergeCell ref="K39:K40"/>
    <mergeCell ref="L39:M40"/>
    <mergeCell ref="D41:J41"/>
    <mergeCell ref="D42:J42"/>
    <mergeCell ref="A27:C27"/>
    <mergeCell ref="D27:J27"/>
    <mergeCell ref="L27:M27"/>
    <mergeCell ref="A28:C29"/>
    <mergeCell ref="D28:F28"/>
    <mergeCell ref="G28:K28"/>
    <mergeCell ref="L28:M28"/>
    <mergeCell ref="D29:F29"/>
    <mergeCell ref="G29:K29"/>
    <mergeCell ref="L29:M29"/>
    <mergeCell ref="A23:M23"/>
    <mergeCell ref="T24:U24"/>
    <mergeCell ref="A24:M24"/>
    <mergeCell ref="A25:M25"/>
    <mergeCell ref="A26:C26"/>
    <mergeCell ref="D26:M26"/>
    <mergeCell ref="L16:M16"/>
    <mergeCell ref="D17:M17"/>
    <mergeCell ref="D16:F16"/>
    <mergeCell ref="G16:J16"/>
    <mergeCell ref="A17:C22"/>
    <mergeCell ref="I18:M22"/>
    <mergeCell ref="D20:H22"/>
  </mergeCells>
  <conditionalFormatting sqref="F34:F35">
    <cfRule type="notContainsBlanks" dxfId="0" priority="1">
      <formula>LEN(TRIM(F34))&gt;0</formula>
    </cfRule>
  </conditionalFormatting>
  <dataValidations count="5">
    <dataValidation type="list" allowBlank="1" showInputMessage="1" showErrorMessage="1" prompt=" - " sqref="D7" xr:uid="{00000000-0002-0000-0500-000000000000}">
      <formula1>$A$142:$A$146</formula1>
    </dataValidation>
    <dataValidation type="list" allowBlank="1" showInputMessage="1" showErrorMessage="1" prompt=" - " sqref="D13" xr:uid="{00000000-0002-0000-0500-000001000000}">
      <formula1>$A$118:$A$125</formula1>
    </dataValidation>
    <dataValidation type="list" allowBlank="1" showInputMessage="1" showErrorMessage="1" prompt=" - " sqref="D12" xr:uid="{00000000-0002-0000-0500-000002000000}">
      <formula1>$A$107:$A$112</formula1>
    </dataValidation>
    <dataValidation type="list" allowBlank="1" showInputMessage="1" showErrorMessage="1" prompt=" - " sqref="L8" xr:uid="{00000000-0002-0000-0500-000004000000}">
      <formula1>$B$114:$B$126</formula1>
    </dataValidation>
    <dataValidation type="list" allowBlank="1" showInputMessage="1" showErrorMessage="1" prompt=" - " sqref="D8" xr:uid="{00000000-0002-0000-0500-000005000000}">
      <formula1>$A$132:$A$134</formula1>
    </dataValidation>
  </dataValidations>
  <pageMargins left="0.7" right="0.7" top="0.75" bottom="0.75" header="0" footer="0"/>
  <pageSetup orientation="landscape"/>
  <headerFooter>
    <oddFooter>&amp;LV5-20-05-2022</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 - " xr:uid="{00000000-0002-0000-0500-000003000000}">
          <x14:formula1>
            <xm:f>'TH-Nomina '!$A$72:$A$75</xm:f>
          </x14:formula1>
          <xm:sqref>D46:D49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00"/>
  </sheetPr>
  <dimension ref="A1:Z1000"/>
  <sheetViews>
    <sheetView workbookViewId="0"/>
  </sheetViews>
  <sheetFormatPr baseColWidth="10" defaultColWidth="12.5703125" defaultRowHeight="15" customHeight="1"/>
  <cols>
    <col min="1" max="1" width="14.140625" customWidth="1"/>
    <col min="3" max="4" width="12.85546875" customWidth="1"/>
    <col min="5" max="6" width="15" customWidth="1"/>
    <col min="7" max="7" width="14" customWidth="1"/>
    <col min="8" max="8" width="15.85546875" customWidth="1"/>
    <col min="9" max="9" width="8.7109375" customWidth="1"/>
    <col min="10" max="10" width="9" customWidth="1"/>
    <col min="11" max="11" width="9.5703125" customWidth="1"/>
    <col min="12" max="12" width="23.42578125" customWidth="1"/>
    <col min="13" max="13" width="18.5703125" customWidth="1"/>
    <col min="14" max="14" width="29.85546875" customWidth="1"/>
    <col min="15" max="15" width="21.28515625" customWidth="1"/>
    <col min="16" max="17" width="10.7109375" hidden="1" customWidth="1"/>
    <col min="19" max="19" width="14.85546875" customWidth="1"/>
    <col min="20" max="20" width="14.5703125" customWidth="1"/>
    <col min="21" max="22" width="11.42578125" customWidth="1"/>
    <col min="23" max="23" width="13" customWidth="1"/>
    <col min="25" max="25" width="13" customWidth="1"/>
    <col min="26" max="26" width="15.42578125" customWidth="1"/>
  </cols>
  <sheetData>
    <row r="1" spans="1:26" ht="23.25" customHeight="1">
      <c r="A1" s="769"/>
      <c r="B1" s="770"/>
      <c r="C1" s="770"/>
      <c r="D1" s="770"/>
      <c r="E1" s="770"/>
      <c r="F1" s="770"/>
      <c r="G1" s="770"/>
      <c r="H1" s="770"/>
      <c r="I1" s="770"/>
      <c r="J1" s="770"/>
      <c r="K1" s="770"/>
      <c r="L1" s="770"/>
      <c r="M1" s="770"/>
      <c r="N1" s="771"/>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0"/>
      <c r="N2" s="771"/>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4"/>
      <c r="N3" s="775"/>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7"/>
      <c r="N4" s="778"/>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6"/>
      <c r="M5" s="766"/>
      <c r="N5" s="767"/>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1"/>
      <c r="N6" s="78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4"/>
      <c r="N7" s="787"/>
      <c r="O7" s="2"/>
      <c r="P7" s="2"/>
      <c r="Q7" s="2"/>
      <c r="R7" s="2"/>
      <c r="S7" s="2"/>
      <c r="T7" s="2"/>
      <c r="U7" s="2"/>
      <c r="V7" s="2"/>
      <c r="W7" s="2"/>
      <c r="X7" s="2"/>
      <c r="Y7" s="2"/>
      <c r="Z7" s="2"/>
    </row>
    <row r="8" spans="1:26" ht="34.5" customHeight="1">
      <c r="A8" s="788" t="s">
        <v>4</v>
      </c>
      <c r="B8" s="766"/>
      <c r="C8" s="789"/>
      <c r="D8" s="765" t="s">
        <v>5</v>
      </c>
      <c r="E8" s="766"/>
      <c r="F8" s="766"/>
      <c r="G8" s="766"/>
      <c r="H8" s="766"/>
      <c r="I8" s="766"/>
      <c r="J8" s="766"/>
      <c r="K8" s="767"/>
      <c r="L8" s="3" t="s">
        <v>6</v>
      </c>
      <c r="M8" s="768" t="s">
        <v>173</v>
      </c>
      <c r="N8" s="767"/>
      <c r="O8" s="2"/>
      <c r="P8" s="2"/>
      <c r="Q8" s="2"/>
      <c r="R8" s="2"/>
      <c r="S8" s="2"/>
      <c r="T8" s="2"/>
      <c r="U8" s="2"/>
      <c r="V8" s="2"/>
      <c r="W8" s="2"/>
      <c r="X8" s="2"/>
      <c r="Y8" s="2"/>
      <c r="Z8" s="2"/>
    </row>
    <row r="9" spans="1:26" ht="16.5" customHeight="1">
      <c r="A9" s="955"/>
      <c r="B9" s="791"/>
      <c r="C9" s="791"/>
      <c r="D9" s="791"/>
      <c r="E9" s="791"/>
      <c r="F9" s="791"/>
      <c r="G9" s="791"/>
      <c r="H9" s="791"/>
      <c r="I9" s="791"/>
      <c r="J9" s="791"/>
      <c r="K9" s="791"/>
      <c r="L9" s="791"/>
      <c r="M9" s="791"/>
      <c r="N9" s="79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4"/>
      <c r="N10" s="795"/>
      <c r="O10" s="2"/>
      <c r="P10" s="2"/>
      <c r="Q10" s="2"/>
      <c r="R10" s="2"/>
      <c r="S10" s="796" t="s">
        <v>9</v>
      </c>
      <c r="T10" s="777"/>
      <c r="U10" s="777"/>
      <c r="V10" s="777"/>
      <c r="W10" s="777"/>
      <c r="X10" s="777"/>
      <c r="Y10" s="777"/>
      <c r="Z10" s="797"/>
    </row>
    <row r="11" spans="1:26" ht="27" customHeight="1">
      <c r="A11" s="783" t="s">
        <v>10</v>
      </c>
      <c r="B11" s="784"/>
      <c r="C11" s="785"/>
      <c r="D11" s="1006" t="s">
        <v>247</v>
      </c>
      <c r="E11" s="784"/>
      <c r="F11" s="784"/>
      <c r="G11" s="784"/>
      <c r="H11" s="784"/>
      <c r="I11" s="784"/>
      <c r="J11" s="784"/>
      <c r="K11" s="784"/>
      <c r="L11" s="784"/>
      <c r="M11" s="784"/>
      <c r="N11" s="787"/>
      <c r="O11" s="4"/>
      <c r="P11" s="4"/>
      <c r="Q11" s="4"/>
      <c r="R11" s="2"/>
      <c r="S11" s="957" t="s">
        <v>12</v>
      </c>
      <c r="T11" s="137" t="s">
        <v>13</v>
      </c>
      <c r="U11" s="958" t="s">
        <v>14</v>
      </c>
      <c r="V11" s="777"/>
      <c r="W11" s="777"/>
      <c r="X11" s="777"/>
      <c r="Y11" s="802"/>
      <c r="Z11" s="138" t="s">
        <v>15</v>
      </c>
    </row>
    <row r="12" spans="1:26" ht="36.75" customHeight="1">
      <c r="A12" s="803" t="s">
        <v>16</v>
      </c>
      <c r="B12" s="777"/>
      <c r="C12" s="797"/>
      <c r="D12" s="804" t="s">
        <v>196</v>
      </c>
      <c r="E12" s="777"/>
      <c r="F12" s="777"/>
      <c r="G12" s="777"/>
      <c r="H12" s="777"/>
      <c r="I12" s="777"/>
      <c r="J12" s="777"/>
      <c r="K12" s="777"/>
      <c r="L12" s="777"/>
      <c r="M12" s="777"/>
      <c r="N12" s="778"/>
      <c r="O12" s="4"/>
      <c r="P12" s="4"/>
      <c r="Q12" s="4"/>
      <c r="R12" s="2"/>
      <c r="S12" s="800"/>
      <c r="T12" s="139" t="s">
        <v>18</v>
      </c>
      <c r="U12" s="140" t="s">
        <v>19</v>
      </c>
      <c r="V12" s="140" t="s">
        <v>20</v>
      </c>
      <c r="W12" s="140" t="s">
        <v>21</v>
      </c>
      <c r="X12" s="140" t="s">
        <v>22</v>
      </c>
      <c r="Y12" s="141" t="s">
        <v>23</v>
      </c>
      <c r="Z12" s="142"/>
    </row>
    <row r="13" spans="1:26" ht="38.25" customHeight="1">
      <c r="A13" s="803" t="s">
        <v>24</v>
      </c>
      <c r="B13" s="777"/>
      <c r="C13" s="797"/>
      <c r="D13" s="805" t="s">
        <v>22</v>
      </c>
      <c r="E13" s="777"/>
      <c r="F13" s="777"/>
      <c r="G13" s="777"/>
      <c r="H13" s="777"/>
      <c r="I13" s="777"/>
      <c r="J13" s="777"/>
      <c r="K13" s="797"/>
      <c r="L13" s="36" t="s">
        <v>25</v>
      </c>
      <c r="M13" s="806" t="s">
        <v>248</v>
      </c>
      <c r="N13" s="778"/>
      <c r="O13" s="4"/>
      <c r="P13" s="4"/>
      <c r="Q13" s="4"/>
      <c r="R13" s="4"/>
      <c r="S13" s="143" t="s">
        <v>27</v>
      </c>
      <c r="T13" s="13"/>
      <c r="U13" s="14" t="s">
        <v>28</v>
      </c>
      <c r="V13" s="15"/>
      <c r="W13" s="16"/>
      <c r="X13" s="16"/>
      <c r="Y13" s="16"/>
      <c r="Z13" s="143" t="s">
        <v>29</v>
      </c>
    </row>
    <row r="14" spans="1:26" ht="34.5" customHeight="1">
      <c r="A14" s="803" t="s">
        <v>30</v>
      </c>
      <c r="B14" s="777"/>
      <c r="C14" s="797"/>
      <c r="D14" s="1008" t="s">
        <v>108</v>
      </c>
      <c r="E14" s="777"/>
      <c r="F14" s="777"/>
      <c r="G14" s="797"/>
      <c r="H14" s="1007" t="s">
        <v>109</v>
      </c>
      <c r="I14" s="777"/>
      <c r="J14" s="777"/>
      <c r="K14" s="797"/>
      <c r="L14" s="202" t="s">
        <v>110</v>
      </c>
      <c r="M14" s="873" t="s">
        <v>111</v>
      </c>
      <c r="N14" s="778"/>
      <c r="O14" s="4"/>
      <c r="P14" s="4"/>
      <c r="Q14" s="4"/>
      <c r="R14" s="4"/>
      <c r="S14" s="145" t="s">
        <v>32</v>
      </c>
      <c r="T14" s="16"/>
      <c r="U14" s="18"/>
      <c r="V14" s="19" t="s">
        <v>28</v>
      </c>
      <c r="W14" s="16"/>
      <c r="X14" s="16"/>
      <c r="Y14" s="16"/>
      <c r="Z14" s="145" t="s">
        <v>29</v>
      </c>
    </row>
    <row r="15" spans="1:26" ht="24.75" customHeight="1">
      <c r="A15" s="959" t="s">
        <v>33</v>
      </c>
      <c r="B15" s="809"/>
      <c r="C15" s="810"/>
      <c r="D15" s="828"/>
      <c r="E15" s="777"/>
      <c r="F15" s="777"/>
      <c r="G15" s="777"/>
      <c r="H15" s="777"/>
      <c r="I15" s="777"/>
      <c r="J15" s="777"/>
      <c r="K15" s="777"/>
      <c r="L15" s="777"/>
      <c r="M15" s="777"/>
      <c r="N15" s="778"/>
      <c r="O15" s="4"/>
      <c r="P15" s="4"/>
      <c r="Q15" s="4"/>
      <c r="R15" s="4"/>
      <c r="S15" s="145" t="s">
        <v>34</v>
      </c>
      <c r="T15" s="16"/>
      <c r="U15" s="16"/>
      <c r="V15" s="19" t="s">
        <v>28</v>
      </c>
      <c r="W15" s="19" t="s">
        <v>28</v>
      </c>
      <c r="X15" s="16"/>
      <c r="Y15" s="16"/>
      <c r="Z15" s="145" t="s">
        <v>34</v>
      </c>
    </row>
    <row r="16" spans="1:26" ht="36.75" customHeight="1">
      <c r="A16" s="773"/>
      <c r="B16" s="774"/>
      <c r="C16" s="811"/>
      <c r="D16" s="968" t="s">
        <v>35</v>
      </c>
      <c r="E16" s="777"/>
      <c r="F16" s="777"/>
      <c r="G16" s="797"/>
      <c r="H16" s="871" t="s">
        <v>36</v>
      </c>
      <c r="I16" s="777"/>
      <c r="J16" s="777"/>
      <c r="K16" s="797"/>
      <c r="L16" s="203" t="s">
        <v>37</v>
      </c>
      <c r="M16" s="967" t="s">
        <v>38</v>
      </c>
      <c r="N16" s="778"/>
      <c r="O16" s="4"/>
      <c r="P16" s="4"/>
      <c r="Q16" s="4"/>
      <c r="R16" s="4"/>
      <c r="S16" s="145" t="s">
        <v>39</v>
      </c>
      <c r="T16" s="16"/>
      <c r="U16" s="16"/>
      <c r="V16" s="16"/>
      <c r="W16" s="19" t="s">
        <v>28</v>
      </c>
      <c r="X16" s="19" t="s">
        <v>28</v>
      </c>
      <c r="Y16" s="19" t="s">
        <v>28</v>
      </c>
      <c r="Z16" s="145" t="s">
        <v>39</v>
      </c>
    </row>
    <row r="17" spans="1:26" ht="39.75" customHeight="1">
      <c r="A17" s="959" t="s">
        <v>40</v>
      </c>
      <c r="B17" s="809"/>
      <c r="C17" s="810"/>
      <c r="D17" s="951"/>
      <c r="E17" s="777"/>
      <c r="F17" s="777"/>
      <c r="G17" s="777"/>
      <c r="H17" s="777"/>
      <c r="I17" s="777"/>
      <c r="J17" s="777"/>
      <c r="K17" s="777"/>
      <c r="L17" s="777"/>
      <c r="M17" s="777"/>
      <c r="N17" s="778"/>
      <c r="O17" s="4"/>
      <c r="P17" s="4"/>
      <c r="Q17" s="4"/>
      <c r="R17" s="4"/>
      <c r="S17" s="146" t="s">
        <v>42</v>
      </c>
      <c r="T17" s="24"/>
      <c r="U17" s="24"/>
      <c r="V17" s="24"/>
      <c r="W17" s="24"/>
      <c r="X17" s="25" t="s">
        <v>28</v>
      </c>
      <c r="Y17" s="26" t="s">
        <v>28</v>
      </c>
      <c r="Z17" s="146" t="s">
        <v>42</v>
      </c>
    </row>
    <row r="18" spans="1:26" ht="20.25" customHeight="1">
      <c r="A18" s="772"/>
      <c r="B18" s="770"/>
      <c r="C18" s="814"/>
      <c r="D18" s="147" t="s">
        <v>114</v>
      </c>
      <c r="E18" s="148">
        <v>2023</v>
      </c>
      <c r="F18" s="148">
        <v>2024</v>
      </c>
      <c r="G18" s="148">
        <v>2025</v>
      </c>
      <c r="H18" s="148">
        <v>2026</v>
      </c>
      <c r="I18" s="148"/>
      <c r="J18" s="819" t="s">
        <v>249</v>
      </c>
      <c r="K18" s="809"/>
      <c r="L18" s="809"/>
      <c r="M18" s="809"/>
      <c r="N18" s="820"/>
      <c r="O18" s="769"/>
      <c r="P18" s="4"/>
      <c r="Q18" s="4"/>
      <c r="R18" s="2"/>
      <c r="S18" s="2"/>
      <c r="T18" s="2"/>
      <c r="U18" s="2"/>
      <c r="V18" s="2"/>
      <c r="W18" s="2"/>
      <c r="X18" s="2"/>
      <c r="Y18" s="2"/>
      <c r="Z18" s="2"/>
    </row>
    <row r="19" spans="1:26" ht="20.25" customHeight="1">
      <c r="A19" s="772"/>
      <c r="B19" s="770"/>
      <c r="C19" s="814"/>
      <c r="D19" s="149" t="s">
        <v>45</v>
      </c>
      <c r="E19" s="204">
        <v>1</v>
      </c>
      <c r="F19" s="204">
        <v>0</v>
      </c>
      <c r="G19" s="150"/>
      <c r="H19" s="150"/>
      <c r="I19" s="150"/>
      <c r="J19" s="821"/>
      <c r="K19" s="770"/>
      <c r="L19" s="770"/>
      <c r="M19" s="770"/>
      <c r="N19" s="771"/>
      <c r="O19" s="772"/>
      <c r="P19" s="2"/>
      <c r="Q19" s="2"/>
      <c r="R19" s="2"/>
      <c r="S19" s="2"/>
      <c r="T19" s="2"/>
      <c r="U19" s="2"/>
      <c r="V19" s="2"/>
      <c r="W19" s="2"/>
      <c r="X19" s="2"/>
      <c r="Y19" s="2"/>
      <c r="Z19" s="38"/>
    </row>
    <row r="20" spans="1:26" ht="18.75" customHeight="1">
      <c r="A20" s="772"/>
      <c r="B20" s="770"/>
      <c r="C20" s="814"/>
      <c r="D20" s="952"/>
      <c r="E20" s="809"/>
      <c r="F20" s="809"/>
      <c r="G20" s="809"/>
      <c r="H20" s="809"/>
      <c r="I20" s="866"/>
      <c r="J20" s="821"/>
      <c r="K20" s="770"/>
      <c r="L20" s="770"/>
      <c r="M20" s="770"/>
      <c r="N20" s="771"/>
      <c r="O20" s="772"/>
      <c r="P20" s="2"/>
      <c r="Q20" s="2"/>
      <c r="R20" s="2"/>
      <c r="S20" s="2"/>
      <c r="T20" s="2"/>
      <c r="U20" s="2"/>
      <c r="V20" s="2"/>
      <c r="W20" s="2"/>
      <c r="X20" s="2"/>
      <c r="Y20" s="2"/>
      <c r="Z20" s="2"/>
    </row>
    <row r="21" spans="1:26" ht="12.75" customHeight="1">
      <c r="A21" s="772"/>
      <c r="B21" s="770"/>
      <c r="C21" s="814"/>
      <c r="D21" s="821"/>
      <c r="E21" s="770"/>
      <c r="F21" s="770"/>
      <c r="G21" s="770"/>
      <c r="H21" s="770"/>
      <c r="I21" s="903"/>
      <c r="J21" s="821"/>
      <c r="K21" s="770"/>
      <c r="L21" s="770"/>
      <c r="M21" s="770"/>
      <c r="N21" s="771"/>
      <c r="O21" s="772"/>
      <c r="P21" s="2"/>
      <c r="Q21" s="2"/>
      <c r="R21" s="2"/>
      <c r="S21" s="2"/>
      <c r="T21" s="2"/>
      <c r="U21" s="2"/>
      <c r="V21" s="2"/>
      <c r="W21" s="2"/>
      <c r="X21" s="2"/>
      <c r="Y21" s="2"/>
      <c r="Z21" s="2"/>
    </row>
    <row r="22" spans="1:26" ht="13.5" customHeight="1">
      <c r="A22" s="815"/>
      <c r="B22" s="816"/>
      <c r="C22" s="817"/>
      <c r="D22" s="822"/>
      <c r="E22" s="816"/>
      <c r="F22" s="816"/>
      <c r="G22" s="816"/>
      <c r="H22" s="816"/>
      <c r="I22" s="904"/>
      <c r="J22" s="822"/>
      <c r="K22" s="816"/>
      <c r="L22" s="816"/>
      <c r="M22" s="816"/>
      <c r="N22" s="823"/>
      <c r="O22" s="772"/>
      <c r="P22" s="2"/>
      <c r="Q22" s="2"/>
      <c r="R22" s="2"/>
      <c r="S22" s="2"/>
      <c r="T22" s="2"/>
      <c r="U22" s="2"/>
      <c r="V22" s="2"/>
      <c r="W22" s="2"/>
      <c r="X22" s="2"/>
      <c r="Y22" s="2"/>
      <c r="Z22" s="2"/>
    </row>
    <row r="23" spans="1:26" ht="9" customHeight="1">
      <c r="A23" s="953"/>
      <c r="B23" s="794"/>
      <c r="C23" s="794"/>
      <c r="D23" s="794"/>
      <c r="E23" s="794"/>
      <c r="F23" s="794"/>
      <c r="G23" s="794"/>
      <c r="H23" s="794"/>
      <c r="I23" s="794"/>
      <c r="J23" s="794"/>
      <c r="K23" s="794"/>
      <c r="L23" s="794"/>
      <c r="M23" s="794"/>
      <c r="N23" s="795"/>
      <c r="O23" s="2"/>
      <c r="P23" s="2"/>
      <c r="Q23" s="2"/>
      <c r="R23" s="2"/>
      <c r="S23" s="2"/>
      <c r="T23" s="2"/>
      <c r="U23" s="2"/>
      <c r="V23" s="2"/>
      <c r="W23" s="2"/>
      <c r="X23" s="2"/>
      <c r="Y23" s="2"/>
      <c r="Z23" s="2"/>
    </row>
    <row r="24" spans="1:26" ht="36" customHeight="1">
      <c r="A24" s="780" t="s">
        <v>46</v>
      </c>
      <c r="B24" s="781"/>
      <c r="C24" s="781"/>
      <c r="D24" s="781"/>
      <c r="E24" s="781"/>
      <c r="F24" s="781"/>
      <c r="G24" s="781"/>
      <c r="H24" s="781"/>
      <c r="I24" s="781"/>
      <c r="J24" s="781"/>
      <c r="K24" s="781"/>
      <c r="L24" s="781"/>
      <c r="M24" s="781"/>
      <c r="N24" s="782"/>
      <c r="O24" s="2"/>
      <c r="P24" s="2"/>
      <c r="Q24" s="2"/>
      <c r="R24" s="2"/>
      <c r="S24" s="2"/>
      <c r="T24" s="2"/>
      <c r="U24" s="981"/>
      <c r="V24" s="770"/>
      <c r="W24" s="2"/>
      <c r="X24" s="2"/>
      <c r="Y24" s="2"/>
      <c r="Z24" s="2"/>
    </row>
    <row r="25" spans="1:26" ht="55.5" customHeight="1">
      <c r="A25" s="806" t="s">
        <v>250</v>
      </c>
      <c r="B25" s="777"/>
      <c r="C25" s="777"/>
      <c r="D25" s="777"/>
      <c r="E25" s="777"/>
      <c r="F25" s="777"/>
      <c r="G25" s="777"/>
      <c r="H25" s="777"/>
      <c r="I25" s="777"/>
      <c r="J25" s="777"/>
      <c r="K25" s="777"/>
      <c r="L25" s="777"/>
      <c r="M25" s="777"/>
      <c r="N25" s="797"/>
      <c r="O25" s="2"/>
      <c r="P25" s="2"/>
      <c r="Q25" s="2"/>
      <c r="R25" s="2"/>
      <c r="S25" s="2"/>
      <c r="T25" s="2"/>
      <c r="U25" s="2"/>
      <c r="V25" s="2"/>
      <c r="W25" s="2"/>
      <c r="X25" s="2"/>
      <c r="Y25" s="2"/>
      <c r="Z25" s="2"/>
    </row>
    <row r="26" spans="1:26" ht="118.5" customHeight="1">
      <c r="A26" s="803" t="s">
        <v>48</v>
      </c>
      <c r="B26" s="777"/>
      <c r="C26" s="797"/>
      <c r="D26" s="889" t="s">
        <v>251</v>
      </c>
      <c r="E26" s="777"/>
      <c r="F26" s="777"/>
      <c r="G26" s="777"/>
      <c r="H26" s="777"/>
      <c r="I26" s="777"/>
      <c r="J26" s="777"/>
      <c r="K26" s="777"/>
      <c r="L26" s="777"/>
      <c r="M26" s="777"/>
      <c r="N26" s="778"/>
      <c r="O26" s="2"/>
      <c r="P26" s="2"/>
      <c r="Q26" s="2"/>
      <c r="R26" s="2"/>
      <c r="S26" s="2"/>
      <c r="T26" s="162"/>
      <c r="U26" s="2"/>
      <c r="V26" s="2"/>
      <c r="W26" s="2"/>
      <c r="X26" s="4"/>
      <c r="Y26" s="4"/>
      <c r="Z26" s="2"/>
    </row>
    <row r="27" spans="1:26" ht="48" customHeight="1">
      <c r="A27" s="803" t="s">
        <v>50</v>
      </c>
      <c r="B27" s="777"/>
      <c r="C27" s="797"/>
      <c r="D27" s="1009" t="s">
        <v>252</v>
      </c>
      <c r="E27" s="809"/>
      <c r="F27" s="809"/>
      <c r="G27" s="809"/>
      <c r="H27" s="809"/>
      <c r="I27" s="809"/>
      <c r="J27" s="809"/>
      <c r="K27" s="810"/>
      <c r="L27" s="32" t="s">
        <v>52</v>
      </c>
      <c r="M27" s="824" t="s">
        <v>253</v>
      </c>
      <c r="N27" s="820"/>
      <c r="O27" s="2"/>
      <c r="P27" s="4"/>
      <c r="Q27" s="4"/>
      <c r="R27" s="4"/>
      <c r="S27" s="4"/>
      <c r="T27" s="162"/>
      <c r="U27" s="4"/>
      <c r="V27" s="4"/>
      <c r="W27" s="4"/>
      <c r="X27" s="4"/>
      <c r="Y27" s="4"/>
      <c r="Z27" s="4"/>
    </row>
    <row r="28" spans="1:26" ht="33.75" customHeight="1">
      <c r="A28" s="846" t="s">
        <v>53</v>
      </c>
      <c r="B28" s="847"/>
      <c r="C28" s="848"/>
      <c r="D28" s="849" t="s">
        <v>54</v>
      </c>
      <c r="E28" s="777"/>
      <c r="F28" s="777"/>
      <c r="G28" s="797"/>
      <c r="H28" s="849" t="s">
        <v>55</v>
      </c>
      <c r="I28" s="777"/>
      <c r="J28" s="777"/>
      <c r="K28" s="777"/>
      <c r="L28" s="797"/>
      <c r="M28" s="849" t="s">
        <v>56</v>
      </c>
      <c r="N28" s="778"/>
      <c r="O28" s="4"/>
      <c r="P28" s="4"/>
      <c r="Q28" s="4"/>
      <c r="R28" s="4"/>
      <c r="S28" s="4"/>
      <c r="T28" s="162"/>
      <c r="U28" s="4"/>
      <c r="V28" s="4"/>
      <c r="W28" s="4"/>
      <c r="X28" s="4"/>
      <c r="Y28" s="4"/>
      <c r="Z28" s="4"/>
    </row>
    <row r="29" spans="1:26" ht="33.75" customHeight="1">
      <c r="A29" s="815"/>
      <c r="B29" s="816"/>
      <c r="C29" s="817"/>
      <c r="D29" s="1020">
        <v>0</v>
      </c>
      <c r="E29" s="777"/>
      <c r="F29" s="777"/>
      <c r="G29" s="797"/>
      <c r="H29" s="1018">
        <v>1</v>
      </c>
      <c r="I29" s="777"/>
      <c r="J29" s="777"/>
      <c r="K29" s="777"/>
      <c r="L29" s="797"/>
      <c r="M29" s="960" t="s">
        <v>254</v>
      </c>
      <c r="N29" s="797"/>
      <c r="O29" s="2"/>
      <c r="P29" s="2"/>
      <c r="Q29" s="2"/>
      <c r="R29" s="2"/>
      <c r="S29" s="2"/>
      <c r="T29" s="162"/>
      <c r="U29" s="2"/>
      <c r="V29" s="2"/>
      <c r="W29" s="2"/>
      <c r="X29" s="4"/>
      <c r="Y29" s="4"/>
      <c r="Z29" s="2"/>
    </row>
    <row r="30" spans="1:26" ht="15.75" customHeight="1">
      <c r="A30" s="1"/>
      <c r="B30" s="4"/>
      <c r="C30" s="4"/>
      <c r="D30" s="4"/>
      <c r="E30" s="4"/>
      <c r="F30" s="4"/>
      <c r="G30" s="4"/>
      <c r="H30" s="4"/>
      <c r="I30" s="4"/>
      <c r="J30" s="4"/>
      <c r="K30" s="4"/>
      <c r="L30" s="4"/>
      <c r="M30" s="4"/>
      <c r="N30" s="33"/>
      <c r="O30" s="2"/>
      <c r="P30" s="2"/>
      <c r="Q30" s="2"/>
      <c r="R30" s="2"/>
      <c r="S30" s="2"/>
      <c r="T30" s="162"/>
      <c r="U30" s="2"/>
      <c r="V30" s="2"/>
      <c r="W30" s="2"/>
      <c r="X30" s="4"/>
      <c r="Y30" s="4"/>
      <c r="Z30" s="2"/>
    </row>
    <row r="31" spans="1:26" ht="25.5" customHeight="1">
      <c r="A31" s="803" t="s">
        <v>60</v>
      </c>
      <c r="B31" s="777"/>
      <c r="C31" s="777"/>
      <c r="D31" s="777"/>
      <c r="E31" s="777"/>
      <c r="F31" s="777"/>
      <c r="G31" s="777"/>
      <c r="H31" s="777"/>
      <c r="I31" s="777"/>
      <c r="J31" s="777"/>
      <c r="K31" s="777"/>
      <c r="L31" s="777"/>
      <c r="M31" s="777"/>
      <c r="N31" s="778"/>
      <c r="O31" s="4"/>
      <c r="P31" s="4"/>
      <c r="Q31" s="4"/>
      <c r="R31" s="4"/>
      <c r="S31" s="4"/>
      <c r="T31" s="162"/>
      <c r="U31" s="2"/>
      <c r="V31" s="2"/>
      <c r="W31" s="2"/>
      <c r="X31" s="4"/>
      <c r="Y31" s="4"/>
      <c r="Z31" s="4"/>
    </row>
    <row r="32" spans="1:26" ht="22.5" customHeight="1">
      <c r="A32" s="803" t="s">
        <v>61</v>
      </c>
      <c r="B32" s="777"/>
      <c r="C32" s="777"/>
      <c r="D32" s="777"/>
      <c r="E32" s="777"/>
      <c r="F32" s="802"/>
      <c r="G32" s="1019" t="s">
        <v>62</v>
      </c>
      <c r="H32" s="809"/>
      <c r="I32" s="809"/>
      <c r="J32" s="809"/>
      <c r="K32" s="809"/>
      <c r="L32" s="809"/>
      <c r="M32" s="809"/>
      <c r="N32" s="810"/>
      <c r="O32" s="2"/>
      <c r="P32" s="2"/>
      <c r="Q32" s="2"/>
      <c r="R32" s="2"/>
      <c r="S32" s="2"/>
      <c r="T32" s="2"/>
      <c r="U32" s="2"/>
      <c r="V32" s="2"/>
      <c r="W32" s="2"/>
      <c r="X32" s="2"/>
      <c r="Y32" s="2"/>
      <c r="Z32" s="2"/>
    </row>
    <row r="33" spans="1:26" ht="43.5" customHeight="1">
      <c r="A33" s="68" t="s">
        <v>121</v>
      </c>
      <c r="B33" s="151" t="s">
        <v>122</v>
      </c>
      <c r="C33" s="70" t="s">
        <v>255</v>
      </c>
      <c r="D33" s="70" t="s">
        <v>256</v>
      </c>
      <c r="E33" s="70" t="s">
        <v>257</v>
      </c>
      <c r="F33" s="205" t="s">
        <v>68</v>
      </c>
      <c r="G33" s="836"/>
      <c r="H33" s="774"/>
      <c r="I33" s="774"/>
      <c r="J33" s="774"/>
      <c r="K33" s="774"/>
      <c r="L33" s="774"/>
      <c r="M33" s="774"/>
      <c r="N33" s="811"/>
      <c r="O33" s="38"/>
      <c r="P33" s="38"/>
      <c r="Q33" s="38"/>
      <c r="R33" s="38"/>
      <c r="S33" s="38"/>
      <c r="T33" s="1005"/>
      <c r="U33" s="770"/>
      <c r="V33" s="770"/>
      <c r="W33" s="770"/>
      <c r="X33" s="770"/>
      <c r="Y33" s="770"/>
      <c r="Z33" s="38"/>
    </row>
    <row r="34" spans="1:26" ht="28.5" customHeight="1">
      <c r="A34" s="45" t="s">
        <v>258</v>
      </c>
      <c r="B34" s="206">
        <v>0</v>
      </c>
      <c r="C34" s="207">
        <v>0</v>
      </c>
      <c r="D34" s="208">
        <v>82</v>
      </c>
      <c r="E34" s="208">
        <v>32</v>
      </c>
      <c r="F34" s="209">
        <f t="shared" ref="F34:F45" si="0">ROUND((C34/(D34+E34))*100,0)</f>
        <v>0</v>
      </c>
      <c r="G34" s="210"/>
      <c r="H34" s="210"/>
      <c r="I34" s="210"/>
      <c r="J34" s="210"/>
      <c r="K34" s="210"/>
      <c r="L34" s="210"/>
      <c r="M34" s="210"/>
      <c r="N34" s="123"/>
      <c r="O34" s="211"/>
      <c r="P34" s="211"/>
      <c r="Q34" s="211"/>
      <c r="R34" s="211"/>
      <c r="S34" s="211"/>
      <c r="T34" s="195"/>
      <c r="U34" s="195"/>
      <c r="V34" s="195"/>
      <c r="W34" s="195"/>
      <c r="X34" s="195"/>
      <c r="Y34" s="195"/>
      <c r="Z34" s="2"/>
    </row>
    <row r="35" spans="1:26" ht="28.5" customHeight="1">
      <c r="A35" s="45" t="s">
        <v>259</v>
      </c>
      <c r="B35" s="206">
        <v>0</v>
      </c>
      <c r="C35" s="207">
        <v>0</v>
      </c>
      <c r="D35" s="208">
        <v>100</v>
      </c>
      <c r="E35" s="208">
        <v>32</v>
      </c>
      <c r="F35" s="209">
        <f t="shared" si="0"/>
        <v>0</v>
      </c>
      <c r="G35" s="210"/>
      <c r="H35" s="210"/>
      <c r="I35" s="210"/>
      <c r="J35" s="210"/>
      <c r="K35" s="210"/>
      <c r="L35" s="210"/>
      <c r="M35" s="210"/>
      <c r="N35" s="123"/>
      <c r="O35" s="211"/>
      <c r="P35" s="211"/>
      <c r="Q35" s="211"/>
      <c r="R35" s="211"/>
      <c r="S35" s="2"/>
      <c r="T35" s="2"/>
      <c r="U35" s="2"/>
      <c r="V35" s="2"/>
      <c r="W35" s="2"/>
      <c r="X35" s="2"/>
      <c r="Y35" s="2"/>
      <c r="Z35" s="2"/>
    </row>
    <row r="36" spans="1:26" ht="28.5" customHeight="1">
      <c r="A36" s="45" t="s">
        <v>260</v>
      </c>
      <c r="B36" s="206">
        <v>0</v>
      </c>
      <c r="C36" s="207">
        <v>0</v>
      </c>
      <c r="D36" s="208">
        <v>104</v>
      </c>
      <c r="E36" s="208">
        <v>32</v>
      </c>
      <c r="F36" s="209">
        <f t="shared" si="0"/>
        <v>0</v>
      </c>
      <c r="G36" s="210"/>
      <c r="H36" s="210"/>
      <c r="I36" s="210"/>
      <c r="J36" s="210"/>
      <c r="K36" s="210"/>
      <c r="L36" s="210"/>
      <c r="M36" s="210"/>
      <c r="N36" s="123"/>
      <c r="O36" s="2"/>
      <c r="P36" s="2"/>
      <c r="Q36" s="2"/>
      <c r="R36" s="2"/>
      <c r="S36" s="2"/>
      <c r="T36" s="2"/>
      <c r="U36" s="2"/>
      <c r="V36" s="2"/>
      <c r="W36" s="2"/>
      <c r="X36" s="2"/>
      <c r="Y36" s="2"/>
      <c r="Z36" s="2"/>
    </row>
    <row r="37" spans="1:26" ht="28.5" customHeight="1">
      <c r="A37" s="45" t="s">
        <v>261</v>
      </c>
      <c r="B37" s="206">
        <v>0</v>
      </c>
      <c r="C37" s="207">
        <v>0</v>
      </c>
      <c r="D37" s="208">
        <v>116</v>
      </c>
      <c r="E37" s="208">
        <v>32</v>
      </c>
      <c r="F37" s="209">
        <f t="shared" si="0"/>
        <v>0</v>
      </c>
      <c r="G37" s="210"/>
      <c r="H37" s="210"/>
      <c r="I37" s="210"/>
      <c r="J37" s="210"/>
      <c r="K37" s="210"/>
      <c r="L37" s="210"/>
      <c r="M37" s="210"/>
      <c r="N37" s="123"/>
      <c r="O37" s="2"/>
      <c r="P37" s="2"/>
      <c r="Q37" s="2"/>
      <c r="R37" s="2"/>
      <c r="S37" s="2"/>
      <c r="T37" s="2"/>
      <c r="U37" s="2"/>
      <c r="V37" s="2"/>
      <c r="W37" s="2"/>
      <c r="X37" s="2"/>
      <c r="Y37" s="2"/>
      <c r="Z37" s="2"/>
    </row>
    <row r="38" spans="1:26" ht="28.5" customHeight="1">
      <c r="A38" s="45" t="s">
        <v>262</v>
      </c>
      <c r="B38" s="206">
        <v>0</v>
      </c>
      <c r="C38" s="207">
        <v>0</v>
      </c>
      <c r="D38" s="208">
        <v>119</v>
      </c>
      <c r="E38" s="208">
        <v>32</v>
      </c>
      <c r="F38" s="209">
        <f t="shared" si="0"/>
        <v>0</v>
      </c>
      <c r="G38" s="210"/>
      <c r="H38" s="210"/>
      <c r="I38" s="210"/>
      <c r="J38" s="210"/>
      <c r="K38" s="210"/>
      <c r="L38" s="210"/>
      <c r="M38" s="210"/>
      <c r="N38" s="123"/>
      <c r="O38" s="2"/>
      <c r="P38" s="2"/>
      <c r="Q38" s="2"/>
      <c r="R38" s="2"/>
      <c r="S38" s="2"/>
      <c r="T38" s="2"/>
      <c r="U38" s="2"/>
      <c r="V38" s="2"/>
      <c r="W38" s="2"/>
      <c r="X38" s="2"/>
      <c r="Y38" s="2"/>
      <c r="Z38" s="2"/>
    </row>
    <row r="39" spans="1:26" ht="28.5" customHeight="1">
      <c r="A39" s="45" t="s">
        <v>263</v>
      </c>
      <c r="B39" s="206">
        <v>0</v>
      </c>
      <c r="C39" s="207">
        <v>0</v>
      </c>
      <c r="D39" s="208">
        <v>120</v>
      </c>
      <c r="E39" s="208">
        <v>32</v>
      </c>
      <c r="F39" s="209">
        <f t="shared" si="0"/>
        <v>0</v>
      </c>
      <c r="G39" s="210"/>
      <c r="H39" s="210"/>
      <c r="I39" s="210"/>
      <c r="J39" s="210"/>
      <c r="K39" s="210"/>
      <c r="L39" s="210"/>
      <c r="M39" s="210"/>
      <c r="N39" s="123"/>
      <c r="O39" s="2"/>
      <c r="P39" s="2"/>
      <c r="Q39" s="2"/>
      <c r="R39" s="2"/>
      <c r="S39" s="2"/>
      <c r="T39" s="2"/>
      <c r="U39" s="2"/>
      <c r="V39" s="2"/>
      <c r="W39" s="2"/>
      <c r="X39" s="2"/>
      <c r="Y39" s="2"/>
      <c r="Z39" s="2"/>
    </row>
    <row r="40" spans="1:26" ht="28.5" customHeight="1">
      <c r="A40" s="45" t="s">
        <v>264</v>
      </c>
      <c r="B40" s="206">
        <v>0</v>
      </c>
      <c r="C40" s="207">
        <v>0</v>
      </c>
      <c r="D40" s="208">
        <v>121</v>
      </c>
      <c r="E40" s="208">
        <v>32</v>
      </c>
      <c r="F40" s="209">
        <f t="shared" si="0"/>
        <v>0</v>
      </c>
      <c r="G40" s="210"/>
      <c r="H40" s="210"/>
      <c r="I40" s="210"/>
      <c r="J40" s="210"/>
      <c r="K40" s="210"/>
      <c r="L40" s="210"/>
      <c r="M40" s="210"/>
      <c r="N40" s="123"/>
      <c r="O40" s="2"/>
      <c r="P40" s="2"/>
      <c r="Q40" s="2"/>
      <c r="R40" s="2"/>
      <c r="S40" s="2"/>
      <c r="T40" s="2"/>
      <c r="U40" s="2"/>
      <c r="V40" s="2"/>
      <c r="W40" s="2"/>
      <c r="X40" s="2"/>
      <c r="Y40" s="2"/>
      <c r="Z40" s="2"/>
    </row>
    <row r="41" spans="1:26" ht="28.5" customHeight="1">
      <c r="A41" s="45" t="s">
        <v>265</v>
      </c>
      <c r="B41" s="206">
        <v>0</v>
      </c>
      <c r="C41" s="207">
        <v>1</v>
      </c>
      <c r="D41" s="208">
        <v>121</v>
      </c>
      <c r="E41" s="208">
        <v>32</v>
      </c>
      <c r="F41" s="209">
        <f t="shared" si="0"/>
        <v>1</v>
      </c>
      <c r="G41" s="210"/>
      <c r="H41" s="210"/>
      <c r="I41" s="210"/>
      <c r="J41" s="210"/>
      <c r="K41" s="210"/>
      <c r="L41" s="210"/>
      <c r="M41" s="210"/>
      <c r="N41" s="123"/>
      <c r="O41" s="2"/>
      <c r="P41" s="2"/>
      <c r="Q41" s="2"/>
      <c r="R41" s="2"/>
      <c r="S41" s="2"/>
      <c r="T41" s="2"/>
      <c r="U41" s="2"/>
      <c r="V41" s="2"/>
      <c r="W41" s="2"/>
      <c r="X41" s="2"/>
      <c r="Y41" s="2"/>
      <c r="Z41" s="2"/>
    </row>
    <row r="42" spans="1:26" ht="31.5" customHeight="1">
      <c r="A42" s="45" t="s">
        <v>266</v>
      </c>
      <c r="B42" s="206">
        <v>0</v>
      </c>
      <c r="C42" s="155"/>
      <c r="D42" s="49"/>
      <c r="E42" s="49"/>
      <c r="F42" s="209" t="e">
        <f t="shared" si="0"/>
        <v>#DIV/0!</v>
      </c>
      <c r="G42" s="210"/>
      <c r="H42" s="210"/>
      <c r="I42" s="210"/>
      <c r="J42" s="210"/>
      <c r="K42" s="210"/>
      <c r="L42" s="210"/>
      <c r="M42" s="210"/>
      <c r="N42" s="123"/>
      <c r="O42" s="2"/>
      <c r="P42" s="2"/>
      <c r="Q42" s="2"/>
      <c r="R42" s="2"/>
      <c r="S42" s="2"/>
      <c r="T42" s="2"/>
      <c r="U42" s="2"/>
      <c r="V42" s="2"/>
      <c r="W42" s="2"/>
      <c r="X42" s="2"/>
      <c r="Y42" s="2"/>
      <c r="Z42" s="2"/>
    </row>
    <row r="43" spans="1:26" ht="31.5" customHeight="1">
      <c r="A43" s="45" t="s">
        <v>267</v>
      </c>
      <c r="B43" s="206">
        <v>0</v>
      </c>
      <c r="C43" s="155"/>
      <c r="D43" s="49"/>
      <c r="E43" s="49"/>
      <c r="F43" s="209" t="e">
        <f t="shared" si="0"/>
        <v>#DIV/0!</v>
      </c>
      <c r="G43" s="210"/>
      <c r="H43" s="210"/>
      <c r="I43" s="210"/>
      <c r="J43" s="210"/>
      <c r="K43" s="210"/>
      <c r="N43" s="123"/>
      <c r="O43" s="2"/>
      <c r="P43" s="2"/>
      <c r="Q43" s="2"/>
      <c r="R43" s="2"/>
      <c r="S43" s="2"/>
      <c r="T43" s="2"/>
      <c r="U43" s="2"/>
      <c r="V43" s="2"/>
      <c r="W43" s="2"/>
      <c r="X43" s="2"/>
      <c r="Y43" s="2"/>
      <c r="Z43" s="2"/>
    </row>
    <row r="44" spans="1:26" ht="31.5" customHeight="1">
      <c r="A44" s="45" t="s">
        <v>268</v>
      </c>
      <c r="B44" s="206">
        <v>0</v>
      </c>
      <c r="C44" s="155"/>
      <c r="D44" s="49"/>
      <c r="E44" s="49"/>
      <c r="F44" s="209" t="e">
        <f t="shared" si="0"/>
        <v>#DIV/0!</v>
      </c>
      <c r="G44" s="210"/>
      <c r="H44" s="212"/>
      <c r="I44" s="210"/>
      <c r="J44" s="210"/>
      <c r="K44" s="210"/>
      <c r="L44" s="1025" t="s">
        <v>63</v>
      </c>
      <c r="M44" s="1026"/>
      <c r="N44" s="123"/>
      <c r="O44" s="2"/>
      <c r="P44" s="2"/>
      <c r="Q44" s="2"/>
      <c r="R44" s="2"/>
      <c r="S44" s="2"/>
      <c r="T44" s="2"/>
      <c r="U44" s="2"/>
      <c r="V44" s="2"/>
      <c r="W44" s="2"/>
      <c r="X44" s="2"/>
      <c r="Y44" s="2"/>
      <c r="Z44" s="2"/>
    </row>
    <row r="45" spans="1:26" ht="33" customHeight="1">
      <c r="A45" s="45" t="s">
        <v>269</v>
      </c>
      <c r="B45" s="206">
        <v>0</v>
      </c>
      <c r="C45" s="155"/>
      <c r="D45" s="49"/>
      <c r="E45" s="49"/>
      <c r="F45" s="209" t="e">
        <f t="shared" si="0"/>
        <v>#DIV/0!</v>
      </c>
      <c r="G45" s="210"/>
      <c r="H45" s="210"/>
      <c r="I45" s="210"/>
      <c r="J45" s="210"/>
      <c r="K45" s="210"/>
      <c r="L45" s="210"/>
      <c r="M45" s="210"/>
      <c r="N45" s="123"/>
      <c r="O45" s="2"/>
      <c r="P45" s="2"/>
      <c r="Q45" s="2"/>
      <c r="R45" s="2"/>
      <c r="S45" s="2"/>
      <c r="T45" s="2"/>
      <c r="U45" s="2"/>
      <c r="V45" s="2"/>
      <c r="W45" s="2"/>
      <c r="X45" s="2"/>
      <c r="Y45" s="2"/>
      <c r="Z45" s="2"/>
    </row>
    <row r="46" spans="1:26" ht="80.25" customHeight="1">
      <c r="A46" s="45" t="s">
        <v>73</v>
      </c>
      <c r="B46" s="72">
        <f>AVERAGE(B34:B37)</f>
        <v>0</v>
      </c>
      <c r="C46" s="49">
        <f t="shared" ref="C46:E46" si="1">SUM(C34:C37)</f>
        <v>0</v>
      </c>
      <c r="D46" s="49">
        <f t="shared" si="1"/>
        <v>402</v>
      </c>
      <c r="E46" s="49">
        <f t="shared" si="1"/>
        <v>128</v>
      </c>
      <c r="F46" s="49" t="e">
        <f>AVERAGE(F34:F45)</f>
        <v>#DIV/0!</v>
      </c>
      <c r="G46" s="210"/>
      <c r="H46" s="210"/>
      <c r="I46" s="210"/>
      <c r="J46" s="210"/>
      <c r="K46" s="210"/>
      <c r="L46" s="210"/>
      <c r="M46" s="210"/>
      <c r="N46" s="123"/>
      <c r="O46" s="2"/>
      <c r="P46" s="2"/>
      <c r="Q46" s="2"/>
      <c r="R46" s="2"/>
      <c r="S46" s="2"/>
      <c r="T46" s="2"/>
      <c r="U46" s="2"/>
      <c r="V46" s="2"/>
      <c r="W46" s="2"/>
      <c r="X46" s="2"/>
      <c r="Y46" s="2"/>
      <c r="Z46" s="2"/>
    </row>
    <row r="47" spans="1:26" ht="9" customHeight="1">
      <c r="A47" s="51"/>
      <c r="B47" s="2"/>
      <c r="C47" s="2"/>
      <c r="D47" s="2"/>
      <c r="E47" s="2"/>
      <c r="F47" s="157"/>
      <c r="G47" s="2"/>
      <c r="H47" s="129"/>
      <c r="I47" s="129"/>
      <c r="J47" s="129"/>
      <c r="K47" s="129"/>
      <c r="L47" s="129"/>
      <c r="M47" s="129"/>
      <c r="N47" s="130"/>
      <c r="O47" s="2"/>
      <c r="P47" s="2"/>
      <c r="Q47" s="2"/>
      <c r="R47" s="2"/>
      <c r="S47" s="2"/>
      <c r="T47" s="2"/>
      <c r="U47" s="2"/>
      <c r="V47" s="2"/>
      <c r="W47" s="2"/>
      <c r="X47" s="2"/>
      <c r="Y47" s="2"/>
      <c r="Z47" s="2"/>
    </row>
    <row r="48" spans="1:26" ht="36" customHeight="1">
      <c r="A48" s="803" t="s">
        <v>74</v>
      </c>
      <c r="B48" s="777"/>
      <c r="C48" s="777"/>
      <c r="D48" s="777"/>
      <c r="E48" s="777"/>
      <c r="F48" s="777"/>
      <c r="G48" s="777"/>
      <c r="H48" s="777"/>
      <c r="I48" s="777"/>
      <c r="J48" s="777"/>
      <c r="K48" s="777"/>
      <c r="L48" s="777"/>
      <c r="M48" s="777"/>
      <c r="N48" s="778"/>
      <c r="O48" s="2"/>
      <c r="P48" s="2"/>
      <c r="Q48" s="2"/>
      <c r="R48" s="2"/>
      <c r="S48" s="2"/>
      <c r="T48" s="2"/>
      <c r="U48" s="2"/>
      <c r="V48" s="2"/>
      <c r="W48" s="2"/>
      <c r="X48" s="2"/>
      <c r="Y48" s="2"/>
      <c r="Z48" s="2"/>
    </row>
    <row r="49" spans="1:26" ht="409.5" customHeight="1">
      <c r="A49" s="1027" t="s">
        <v>270</v>
      </c>
      <c r="B49" s="809"/>
      <c r="C49" s="809"/>
      <c r="D49" s="809"/>
      <c r="E49" s="809"/>
      <c r="F49" s="809"/>
      <c r="G49" s="809"/>
      <c r="H49" s="809"/>
      <c r="I49" s="809"/>
      <c r="J49" s="809"/>
      <c r="K49" s="809"/>
      <c r="L49" s="809"/>
      <c r="M49" s="809"/>
      <c r="N49" s="820"/>
      <c r="O49" s="2"/>
      <c r="P49" s="2"/>
      <c r="Q49" s="2"/>
      <c r="R49" s="2"/>
      <c r="S49" s="2"/>
      <c r="T49" s="2"/>
      <c r="U49" s="2"/>
      <c r="V49" s="2"/>
      <c r="W49" s="2"/>
      <c r="X49" s="2"/>
      <c r="Y49" s="2"/>
      <c r="Z49" s="2"/>
    </row>
    <row r="50" spans="1:26" ht="31.5" customHeight="1">
      <c r="A50" s="1021"/>
      <c r="B50" s="809"/>
      <c r="C50" s="810"/>
      <c r="D50" s="890" t="s">
        <v>77</v>
      </c>
      <c r="E50" s="809"/>
      <c r="F50" s="809"/>
      <c r="G50" s="810"/>
      <c r="H50" s="853" t="s">
        <v>78</v>
      </c>
      <c r="I50" s="809"/>
      <c r="J50" s="809"/>
      <c r="K50" s="810"/>
      <c r="L50" s="1028" t="s">
        <v>79</v>
      </c>
      <c r="M50" s="891"/>
      <c r="N50" s="820"/>
      <c r="O50" s="53"/>
      <c r="P50" s="54"/>
      <c r="Q50" s="54"/>
      <c r="R50" s="54"/>
      <c r="S50" s="54"/>
      <c r="T50" s="54"/>
      <c r="U50" s="54"/>
      <c r="V50" s="54"/>
      <c r="W50" s="54"/>
      <c r="X50" s="54"/>
      <c r="Y50" s="54"/>
      <c r="Z50" s="54"/>
    </row>
    <row r="51" spans="1:26" ht="31.5" customHeight="1">
      <c r="A51" s="773"/>
      <c r="B51" s="774"/>
      <c r="C51" s="811"/>
      <c r="D51" s="836"/>
      <c r="E51" s="774"/>
      <c r="F51" s="774"/>
      <c r="G51" s="811"/>
      <c r="H51" s="836"/>
      <c r="I51" s="774"/>
      <c r="J51" s="774"/>
      <c r="K51" s="811"/>
      <c r="L51" s="858"/>
      <c r="M51" s="836"/>
      <c r="N51" s="775"/>
      <c r="O51" s="53"/>
      <c r="P51" s="54"/>
      <c r="Q51" s="54"/>
      <c r="R51" s="54"/>
      <c r="S51" s="54"/>
      <c r="T51" s="54"/>
      <c r="U51" s="54"/>
      <c r="V51" s="54"/>
      <c r="W51" s="54"/>
      <c r="X51" s="54"/>
      <c r="Y51" s="54"/>
      <c r="Z51" s="54"/>
    </row>
    <row r="52" spans="1:26" ht="57" customHeight="1">
      <c r="A52" s="1022" t="s">
        <v>81</v>
      </c>
      <c r="B52" s="777"/>
      <c r="C52" s="802"/>
      <c r="D52" s="805" t="s">
        <v>271</v>
      </c>
      <c r="E52" s="777"/>
      <c r="F52" s="777"/>
      <c r="G52" s="777"/>
      <c r="H52" s="777"/>
      <c r="I52" s="777"/>
      <c r="J52" s="777"/>
      <c r="K52" s="797"/>
      <c r="L52" s="76" t="s">
        <v>83</v>
      </c>
      <c r="M52" s="805" t="s">
        <v>189</v>
      </c>
      <c r="N52" s="778"/>
      <c r="O52" s="53"/>
      <c r="P52" s="54"/>
      <c r="Q52" s="54"/>
      <c r="R52" s="54"/>
      <c r="S52" s="54"/>
      <c r="T52" s="54"/>
      <c r="U52" s="54"/>
      <c r="V52" s="54"/>
      <c r="W52" s="54"/>
      <c r="X52" s="54"/>
      <c r="Y52" s="54"/>
      <c r="Z52" s="54"/>
    </row>
    <row r="53" spans="1:26" ht="57.75" customHeight="1">
      <c r="A53" s="1023" t="s">
        <v>85</v>
      </c>
      <c r="B53" s="766"/>
      <c r="C53" s="877"/>
      <c r="D53" s="1029" t="s">
        <v>190</v>
      </c>
      <c r="E53" s="766"/>
      <c r="F53" s="766"/>
      <c r="G53" s="766"/>
      <c r="H53" s="766"/>
      <c r="I53" s="766"/>
      <c r="J53" s="766"/>
      <c r="K53" s="789"/>
      <c r="L53" s="77" t="s">
        <v>86</v>
      </c>
      <c r="M53" s="965">
        <v>45919</v>
      </c>
      <c r="N53" s="767"/>
      <c r="O53" s="4"/>
      <c r="P53" s="4"/>
      <c r="Q53" s="4"/>
      <c r="R53" s="4"/>
      <c r="S53" s="4"/>
      <c r="T53" s="4"/>
      <c r="U53" s="4"/>
      <c r="V53" s="4"/>
      <c r="W53" s="4"/>
      <c r="X53" s="4"/>
      <c r="Y53" s="4"/>
      <c r="Z53" s="4"/>
    </row>
    <row r="54" spans="1:26" ht="35.25" customHeight="1">
      <c r="A54" s="954" t="s">
        <v>191</v>
      </c>
      <c r="B54" s="766"/>
      <c r="C54" s="766"/>
      <c r="D54" s="766"/>
      <c r="E54" s="766"/>
      <c r="F54" s="766"/>
      <c r="G54" s="766"/>
      <c r="H54" s="766"/>
      <c r="I54" s="766"/>
      <c r="J54" s="766"/>
      <c r="K54" s="766"/>
      <c r="L54" s="766"/>
      <c r="M54" s="766"/>
      <c r="N54" s="767"/>
      <c r="O54" s="4"/>
      <c r="P54" s="4"/>
      <c r="Q54" s="4"/>
      <c r="R54" s="4"/>
      <c r="S54" s="4"/>
      <c r="T54" s="4"/>
      <c r="U54" s="4"/>
      <c r="V54" s="4"/>
      <c r="W54" s="4"/>
      <c r="X54" s="4"/>
      <c r="Y54" s="4"/>
      <c r="Z54" s="4"/>
    </row>
    <row r="55" spans="1:26" ht="30.75" customHeight="1">
      <c r="A55" s="1030" t="s">
        <v>272</v>
      </c>
      <c r="B55" s="784"/>
      <c r="C55" s="784"/>
      <c r="D55" s="784"/>
      <c r="E55" s="784"/>
      <c r="F55" s="784"/>
      <c r="G55" s="784"/>
      <c r="H55" s="784"/>
      <c r="I55" s="784"/>
      <c r="J55" s="784"/>
      <c r="K55" s="784"/>
      <c r="L55" s="784"/>
      <c r="M55" s="784"/>
      <c r="N55" s="787"/>
      <c r="O55" s="2"/>
      <c r="P55" s="2"/>
      <c r="Q55" s="2"/>
      <c r="R55" s="2"/>
      <c r="S55" s="2"/>
      <c r="T55" s="2"/>
      <c r="U55" s="2"/>
      <c r="V55" s="2"/>
      <c r="W55" s="2"/>
      <c r="X55" s="2"/>
      <c r="Y55" s="2"/>
      <c r="Z55" s="2"/>
    </row>
    <row r="56" spans="1:26" ht="15.75" customHeight="1">
      <c r="A56" s="1024" t="s">
        <v>89</v>
      </c>
      <c r="B56" s="777"/>
      <c r="C56" s="797"/>
      <c r="D56" s="1031" t="s">
        <v>90</v>
      </c>
      <c r="E56" s="777"/>
      <c r="F56" s="777"/>
      <c r="G56" s="797"/>
      <c r="H56" s="1031" t="s">
        <v>91</v>
      </c>
      <c r="I56" s="777"/>
      <c r="J56" s="777"/>
      <c r="K56" s="797"/>
      <c r="L56" s="57" t="s">
        <v>192</v>
      </c>
      <c r="M56" s="861" t="s">
        <v>91</v>
      </c>
      <c r="N56" s="778"/>
      <c r="O56" s="2"/>
      <c r="P56" s="2"/>
      <c r="Q56" s="2"/>
      <c r="R56" s="2"/>
      <c r="S56" s="2"/>
      <c r="T56" s="2"/>
      <c r="U56" s="2"/>
      <c r="V56" s="2"/>
      <c r="W56" s="2"/>
      <c r="X56" s="2"/>
      <c r="Y56" s="2"/>
      <c r="Z56" s="2"/>
    </row>
    <row r="57" spans="1:26" ht="48" customHeight="1">
      <c r="A57" s="961" t="s">
        <v>93</v>
      </c>
      <c r="B57" s="777"/>
      <c r="C57" s="797"/>
      <c r="D57" s="1010" t="s">
        <v>94</v>
      </c>
      <c r="E57" s="777"/>
      <c r="F57" s="777"/>
      <c r="G57" s="797"/>
      <c r="H57" s="1010" t="s">
        <v>273</v>
      </c>
      <c r="I57" s="777"/>
      <c r="J57" s="777"/>
      <c r="K57" s="797"/>
      <c r="L57" s="213"/>
      <c r="M57" s="1010"/>
      <c r="N57" s="778"/>
      <c r="O57" s="2"/>
      <c r="P57" s="2"/>
      <c r="Q57" s="2"/>
      <c r="R57" s="2"/>
      <c r="S57" s="2"/>
      <c r="T57" s="2"/>
      <c r="U57" s="2"/>
      <c r="V57" s="2"/>
      <c r="W57" s="2"/>
      <c r="X57" s="2"/>
      <c r="Y57" s="2"/>
      <c r="Z57" s="2"/>
    </row>
    <row r="58" spans="1:26" ht="78" customHeight="1">
      <c r="A58" s="961" t="s">
        <v>274</v>
      </c>
      <c r="B58" s="777"/>
      <c r="C58" s="797"/>
      <c r="D58" s="1010" t="s">
        <v>94</v>
      </c>
      <c r="E58" s="777"/>
      <c r="F58" s="777"/>
      <c r="G58" s="797"/>
      <c r="H58" s="1010" t="s">
        <v>97</v>
      </c>
      <c r="I58" s="777"/>
      <c r="J58" s="777"/>
      <c r="K58" s="797"/>
      <c r="L58" s="214"/>
      <c r="M58" s="1010"/>
      <c r="N58" s="778"/>
      <c r="O58" s="2"/>
      <c r="P58" s="2"/>
      <c r="Q58" s="2"/>
      <c r="R58" s="2"/>
      <c r="S58" s="2"/>
      <c r="T58" s="2"/>
      <c r="U58" s="2"/>
      <c r="V58" s="2"/>
      <c r="W58" s="2"/>
      <c r="X58" s="2"/>
      <c r="Y58" s="2"/>
      <c r="Z58" s="2"/>
    </row>
    <row r="59" spans="1:26" ht="49.5" customHeight="1">
      <c r="A59" s="961" t="s">
        <v>98</v>
      </c>
      <c r="B59" s="777"/>
      <c r="C59" s="797"/>
      <c r="D59" s="1010" t="s">
        <v>94</v>
      </c>
      <c r="E59" s="777"/>
      <c r="F59" s="777"/>
      <c r="G59" s="797"/>
      <c r="H59" s="1010" t="s">
        <v>99</v>
      </c>
      <c r="I59" s="777"/>
      <c r="J59" s="777"/>
      <c r="K59" s="797"/>
      <c r="L59" s="213"/>
      <c r="M59" s="1010"/>
      <c r="N59" s="778"/>
      <c r="O59" s="2"/>
      <c r="P59" s="2"/>
      <c r="Q59" s="2"/>
      <c r="R59" s="2"/>
      <c r="S59" s="2"/>
      <c r="T59" s="2"/>
      <c r="U59" s="2"/>
      <c r="V59" s="2"/>
      <c r="W59" s="2"/>
      <c r="X59" s="2"/>
      <c r="Y59" s="2"/>
      <c r="Z59" s="2"/>
    </row>
    <row r="60" spans="1:26" ht="59.25" customHeight="1">
      <c r="A60" s="961" t="s">
        <v>100</v>
      </c>
      <c r="B60" s="777"/>
      <c r="C60" s="797"/>
      <c r="D60" s="1010" t="s">
        <v>101</v>
      </c>
      <c r="E60" s="777"/>
      <c r="F60" s="777"/>
      <c r="G60" s="797"/>
      <c r="H60" s="1010" t="s">
        <v>102</v>
      </c>
      <c r="I60" s="777"/>
      <c r="J60" s="777"/>
      <c r="K60" s="797"/>
      <c r="L60" s="213"/>
      <c r="M60" s="1010"/>
      <c r="N60" s="778"/>
      <c r="O60" s="2"/>
      <c r="P60" s="2"/>
      <c r="Q60" s="2"/>
      <c r="R60" s="2"/>
      <c r="S60" s="2"/>
      <c r="T60" s="2"/>
      <c r="U60" s="2"/>
      <c r="V60" s="2"/>
      <c r="W60" s="2"/>
      <c r="X60" s="2"/>
      <c r="Y60" s="2"/>
      <c r="Z60" s="2"/>
    </row>
    <row r="61" spans="1:26" ht="22.5" customHeight="1">
      <c r="A61" s="1011" t="s">
        <v>103</v>
      </c>
      <c r="B61" s="809"/>
      <c r="C61" s="810"/>
      <c r="D61" s="1012" t="s">
        <v>275</v>
      </c>
      <c r="E61" s="809"/>
      <c r="F61" s="809"/>
      <c r="G61" s="809"/>
      <c r="H61" s="809"/>
      <c r="I61" s="809"/>
      <c r="J61" s="809"/>
      <c r="K61" s="810"/>
      <c r="L61" s="1013"/>
      <c r="M61" s="1014"/>
      <c r="N61" s="820"/>
      <c r="O61" s="2"/>
      <c r="P61" s="2"/>
      <c r="Q61" s="2"/>
      <c r="R61" s="2"/>
      <c r="S61" s="2"/>
      <c r="T61" s="2"/>
      <c r="U61" s="2"/>
      <c r="V61" s="2"/>
      <c r="W61" s="2"/>
      <c r="X61" s="2"/>
      <c r="Y61" s="2"/>
      <c r="Z61" s="2"/>
    </row>
    <row r="62" spans="1:26" ht="22.5" customHeight="1">
      <c r="A62" s="772"/>
      <c r="B62" s="770"/>
      <c r="C62" s="814"/>
      <c r="D62" s="821"/>
      <c r="E62" s="770"/>
      <c r="F62" s="770"/>
      <c r="G62" s="770"/>
      <c r="H62" s="770"/>
      <c r="I62" s="770"/>
      <c r="J62" s="770"/>
      <c r="K62" s="814"/>
      <c r="L62" s="839"/>
      <c r="M62" s="821"/>
      <c r="N62" s="771"/>
      <c r="O62" s="2"/>
      <c r="P62" s="2"/>
      <c r="Q62" s="2"/>
      <c r="R62" s="2"/>
      <c r="S62" s="2"/>
      <c r="T62" s="2"/>
      <c r="U62" s="2"/>
      <c r="V62" s="2"/>
      <c r="W62" s="2"/>
      <c r="X62" s="2"/>
      <c r="Y62" s="2"/>
      <c r="Z62" s="2"/>
    </row>
    <row r="63" spans="1:26" ht="22.5" customHeight="1">
      <c r="A63" s="772"/>
      <c r="B63" s="770"/>
      <c r="C63" s="814"/>
      <c r="D63" s="821"/>
      <c r="E63" s="770"/>
      <c r="F63" s="770"/>
      <c r="G63" s="770"/>
      <c r="H63" s="770"/>
      <c r="I63" s="770"/>
      <c r="J63" s="770"/>
      <c r="K63" s="814"/>
      <c r="L63" s="839"/>
      <c r="M63" s="821"/>
      <c r="N63" s="771"/>
      <c r="O63" s="2"/>
      <c r="P63" s="2"/>
      <c r="Q63" s="2"/>
      <c r="R63" s="2"/>
      <c r="S63" s="2"/>
      <c r="T63" s="2"/>
      <c r="U63" s="2"/>
      <c r="V63" s="2"/>
      <c r="W63" s="2"/>
      <c r="X63" s="2"/>
      <c r="Y63" s="2"/>
      <c r="Z63" s="2"/>
    </row>
    <row r="64" spans="1:26" ht="22.5" customHeight="1">
      <c r="A64" s="773"/>
      <c r="B64" s="774"/>
      <c r="C64" s="811"/>
      <c r="D64" s="836"/>
      <c r="E64" s="774"/>
      <c r="F64" s="774"/>
      <c r="G64" s="774"/>
      <c r="H64" s="774"/>
      <c r="I64" s="774"/>
      <c r="J64" s="774"/>
      <c r="K64" s="811"/>
      <c r="L64" s="800"/>
      <c r="M64" s="821"/>
      <c r="N64" s="771"/>
      <c r="O64" s="2"/>
      <c r="P64" s="2"/>
      <c r="Q64" s="2"/>
      <c r="R64" s="2"/>
      <c r="S64" s="2"/>
      <c r="T64" s="2"/>
      <c r="U64" s="2"/>
      <c r="V64" s="2"/>
      <c r="W64" s="2"/>
      <c r="X64" s="2"/>
      <c r="Y64" s="2"/>
      <c r="Z64" s="2"/>
    </row>
    <row r="65" spans="1:26" ht="48.75" customHeight="1">
      <c r="A65" s="1015" t="s">
        <v>104</v>
      </c>
      <c r="B65" s="777"/>
      <c r="C65" s="797"/>
      <c r="D65" s="1016" t="s">
        <v>134</v>
      </c>
      <c r="E65" s="766"/>
      <c r="F65" s="766"/>
      <c r="G65" s="766"/>
      <c r="H65" s="766"/>
      <c r="I65" s="766"/>
      <c r="J65" s="766"/>
      <c r="K65" s="789"/>
      <c r="L65" s="1017"/>
      <c r="M65" s="791"/>
      <c r="N65" s="79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80" t="s">
        <v>94</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80" t="s">
        <v>135</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80" t="s">
        <v>101</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80" t="s">
        <v>136</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157" t="s">
        <v>193</v>
      </c>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t="s">
        <v>194</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t="s">
        <v>195</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t="s">
        <v>17</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t="s">
        <v>196</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t="s">
        <v>197</v>
      </c>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t="s">
        <v>198</v>
      </c>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t="s">
        <v>7</v>
      </c>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t="s">
        <v>173</v>
      </c>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t="s">
        <v>199</v>
      </c>
      <c r="B168" s="2" t="s">
        <v>200</v>
      </c>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t="s">
        <v>201</v>
      </c>
      <c r="B169" s="2" t="s">
        <v>202</v>
      </c>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t="s">
        <v>276</v>
      </c>
      <c r="B170" s="2" t="s">
        <v>203</v>
      </c>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t="s">
        <v>21</v>
      </c>
      <c r="B171" s="2" t="s">
        <v>204</v>
      </c>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t="s">
        <v>145</v>
      </c>
      <c r="B172" s="2" t="s">
        <v>205</v>
      </c>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t="s">
        <v>147</v>
      </c>
      <c r="B173" s="2" t="s">
        <v>206</v>
      </c>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t="s">
        <v>22</v>
      </c>
      <c r="B174" s="2" t="s">
        <v>208</v>
      </c>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t="s">
        <v>209</v>
      </c>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t="s">
        <v>210</v>
      </c>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t="s">
        <v>211</v>
      </c>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t="s">
        <v>138</v>
      </c>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t="s">
        <v>5</v>
      </c>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t="s">
        <v>105</v>
      </c>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t="s">
        <v>212</v>
      </c>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158" t="s">
        <v>213</v>
      </c>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158" t="s">
        <v>214</v>
      </c>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158" t="s">
        <v>215</v>
      </c>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158" t="s">
        <v>216</v>
      </c>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159" t="s">
        <v>3</v>
      </c>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t="s">
        <v>217</v>
      </c>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t="s">
        <v>94</v>
      </c>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t="s">
        <v>218</v>
      </c>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t="s">
        <v>219</v>
      </c>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8">
    <mergeCell ref="M60:N60"/>
    <mergeCell ref="D53:K53"/>
    <mergeCell ref="M53:N53"/>
    <mergeCell ref="A54:N54"/>
    <mergeCell ref="A55:N55"/>
    <mergeCell ref="D56:G56"/>
    <mergeCell ref="H56:K56"/>
    <mergeCell ref="M56:N56"/>
    <mergeCell ref="M50:N51"/>
    <mergeCell ref="M52:N52"/>
    <mergeCell ref="L44:M44"/>
    <mergeCell ref="A48:N48"/>
    <mergeCell ref="A49:N49"/>
    <mergeCell ref="D50:G51"/>
    <mergeCell ref="H50:K51"/>
    <mergeCell ref="L50:L51"/>
    <mergeCell ref="D52:K52"/>
    <mergeCell ref="T33:Y33"/>
    <mergeCell ref="A27:C27"/>
    <mergeCell ref="A28:C29"/>
    <mergeCell ref="D28:G28"/>
    <mergeCell ref="H28:L28"/>
    <mergeCell ref="M28:N28"/>
    <mergeCell ref="D29:G29"/>
    <mergeCell ref="M29:N29"/>
    <mergeCell ref="A65:C65"/>
    <mergeCell ref="D65:K65"/>
    <mergeCell ref="L65:N65"/>
    <mergeCell ref="D57:G57"/>
    <mergeCell ref="H57:K57"/>
    <mergeCell ref="M57:N57"/>
    <mergeCell ref="D58:G58"/>
    <mergeCell ref="H58:K58"/>
    <mergeCell ref="D59:G59"/>
    <mergeCell ref="H59:K59"/>
    <mergeCell ref="A57:C57"/>
    <mergeCell ref="A58:C58"/>
    <mergeCell ref="A59:C59"/>
    <mergeCell ref="A60:C60"/>
    <mergeCell ref="D60:G60"/>
    <mergeCell ref="H60:K60"/>
    <mergeCell ref="D27:K27"/>
    <mergeCell ref="M27:N27"/>
    <mergeCell ref="M58:N58"/>
    <mergeCell ref="M59:N59"/>
    <mergeCell ref="A61:C64"/>
    <mergeCell ref="D61:K64"/>
    <mergeCell ref="L61:L64"/>
    <mergeCell ref="M61:N64"/>
    <mergeCell ref="H29:L29"/>
    <mergeCell ref="A31:N31"/>
    <mergeCell ref="A32:F32"/>
    <mergeCell ref="G32:N33"/>
    <mergeCell ref="A50:C51"/>
    <mergeCell ref="A52:C52"/>
    <mergeCell ref="A53:C53"/>
    <mergeCell ref="A56:C56"/>
    <mergeCell ref="A24:N24"/>
    <mergeCell ref="U24:V24"/>
    <mergeCell ref="A25:N25"/>
    <mergeCell ref="A26:C26"/>
    <mergeCell ref="D26:N26"/>
    <mergeCell ref="S10:Z10"/>
    <mergeCell ref="A11:C11"/>
    <mergeCell ref="D11:N11"/>
    <mergeCell ref="S11:S12"/>
    <mergeCell ref="U11:Y11"/>
    <mergeCell ref="A12:C12"/>
    <mergeCell ref="D12:N12"/>
    <mergeCell ref="A1:N3"/>
    <mergeCell ref="A4:N4"/>
    <mergeCell ref="A5:N5"/>
    <mergeCell ref="A6:N6"/>
    <mergeCell ref="A7:C7"/>
    <mergeCell ref="D7:N7"/>
    <mergeCell ref="O18:O22"/>
    <mergeCell ref="D20:I22"/>
    <mergeCell ref="A23:N23"/>
    <mergeCell ref="D8:K8"/>
    <mergeCell ref="M8:N8"/>
    <mergeCell ref="A8:C8"/>
    <mergeCell ref="A9:N9"/>
    <mergeCell ref="A10:N10"/>
    <mergeCell ref="M13:N13"/>
    <mergeCell ref="M14:N14"/>
    <mergeCell ref="H14:K14"/>
    <mergeCell ref="D15:N15"/>
    <mergeCell ref="A13:C13"/>
    <mergeCell ref="D13:K13"/>
    <mergeCell ref="A14:C14"/>
    <mergeCell ref="D14:G14"/>
    <mergeCell ref="M16:N16"/>
    <mergeCell ref="D17:N17"/>
    <mergeCell ref="D16:G16"/>
    <mergeCell ref="H16:K16"/>
    <mergeCell ref="A17:C22"/>
    <mergeCell ref="J18:N22"/>
    <mergeCell ref="A15:C16"/>
  </mergeCells>
  <dataValidations count="6">
    <dataValidation type="list" allowBlank="1" showInputMessage="1" showErrorMessage="1" prompt=" -  - " sqref="D8" xr:uid="{00000000-0002-0000-0600-000000000000}">
      <formula1>$A$143:$A$145</formula1>
    </dataValidation>
    <dataValidation type="list" allowBlank="1" showInputMessage="1" showErrorMessage="1" prompt=" -  - " sqref="M8" xr:uid="{00000000-0002-0000-0600-000001000000}">
      <formula1>$B$125:$B$137</formula1>
    </dataValidation>
    <dataValidation type="list" allowBlank="1" showInputMessage="1" showErrorMessage="1" prompt=" -  - " sqref="D12" xr:uid="{00000000-0002-0000-0600-000002000000}">
      <formula1>$A$118:$A$123</formula1>
    </dataValidation>
    <dataValidation type="list" allowBlank="1" showInputMessage="1" showErrorMessage="1" prompt=" -  - " sqref="D13" xr:uid="{00000000-0002-0000-0600-000003000000}">
      <formula1>$A$129:$A$136</formula1>
    </dataValidation>
    <dataValidation type="list" allowBlank="1" showInputMessage="1" showErrorMessage="1" prompt=" -  - " sqref="D57:D60" xr:uid="{00000000-0002-0000-0600-000004000000}">
      <formula1>$A$78:$A$81</formula1>
    </dataValidation>
    <dataValidation type="list" allowBlank="1" showInputMessage="1" showErrorMessage="1" prompt=" -  - " sqref="D7" xr:uid="{00000000-0002-0000-0600-000005000000}">
      <formula1>$A$153:$A$157</formula1>
    </dataValidation>
  </dataValidations>
  <pageMargins left="0.7" right="0.7" top="0.75" bottom="0.75" header="0" footer="0"/>
  <pageSetup orientation="landscape"/>
  <headerFooter>
    <oddFooter>&amp;LV5-20-05-2022</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00"/>
  </sheetPr>
  <dimension ref="A1:Z1000"/>
  <sheetViews>
    <sheetView workbookViewId="0"/>
  </sheetViews>
  <sheetFormatPr baseColWidth="10" defaultColWidth="12.5703125" defaultRowHeight="15" customHeight="1"/>
  <cols>
    <col min="1" max="1" width="14.140625" customWidth="1"/>
    <col min="3" max="4" width="12.85546875" customWidth="1"/>
    <col min="5" max="6" width="15" customWidth="1"/>
    <col min="7" max="7" width="14" customWidth="1"/>
    <col min="8" max="8" width="15.85546875" customWidth="1"/>
    <col min="9" max="9" width="8.7109375" customWidth="1"/>
    <col min="10" max="10" width="9" customWidth="1"/>
    <col min="11" max="11" width="9.5703125" customWidth="1"/>
    <col min="12" max="12" width="23.42578125" customWidth="1"/>
    <col min="13" max="13" width="18.5703125" customWidth="1"/>
    <col min="14" max="14" width="29.85546875" customWidth="1"/>
    <col min="15" max="15" width="21.28515625" customWidth="1"/>
    <col min="16" max="17" width="10.7109375" hidden="1" customWidth="1"/>
    <col min="19" max="19" width="14.85546875" customWidth="1"/>
    <col min="20" max="20" width="14.5703125" customWidth="1"/>
    <col min="21" max="22" width="11.42578125" customWidth="1"/>
    <col min="23" max="23" width="13" customWidth="1"/>
    <col min="25" max="25" width="13" customWidth="1"/>
    <col min="26" max="26" width="15.42578125" customWidth="1"/>
  </cols>
  <sheetData>
    <row r="1" spans="1:26" ht="23.25" customHeight="1">
      <c r="A1" s="769"/>
      <c r="B1" s="770"/>
      <c r="C1" s="770"/>
      <c r="D1" s="770"/>
      <c r="E1" s="770"/>
      <c r="F1" s="770"/>
      <c r="G1" s="770"/>
      <c r="H1" s="770"/>
      <c r="I1" s="770"/>
      <c r="J1" s="770"/>
      <c r="K1" s="770"/>
      <c r="L1" s="770"/>
      <c r="M1" s="770"/>
      <c r="N1" s="771"/>
      <c r="O1" s="2"/>
      <c r="P1" s="2"/>
      <c r="Q1" s="2"/>
      <c r="R1" s="2"/>
      <c r="S1" s="2"/>
      <c r="T1" s="2"/>
      <c r="U1" s="2"/>
      <c r="V1" s="2"/>
      <c r="W1" s="2"/>
      <c r="X1" s="2"/>
      <c r="Y1" s="2"/>
      <c r="Z1" s="2"/>
    </row>
    <row r="2" spans="1:26" ht="23.25" customHeight="1">
      <c r="A2" s="772"/>
      <c r="B2" s="770"/>
      <c r="C2" s="770"/>
      <c r="D2" s="770"/>
      <c r="E2" s="770"/>
      <c r="F2" s="770"/>
      <c r="G2" s="770"/>
      <c r="H2" s="770"/>
      <c r="I2" s="770"/>
      <c r="J2" s="770"/>
      <c r="K2" s="770"/>
      <c r="L2" s="770"/>
      <c r="M2" s="770"/>
      <c r="N2" s="771"/>
      <c r="O2" s="2"/>
      <c r="P2" s="2"/>
      <c r="Q2" s="2"/>
      <c r="R2" s="2"/>
      <c r="S2" s="2"/>
      <c r="T2" s="2"/>
      <c r="U2" s="2"/>
      <c r="V2" s="2"/>
      <c r="W2" s="2"/>
      <c r="X2" s="2"/>
      <c r="Y2" s="2"/>
      <c r="Z2" s="2"/>
    </row>
    <row r="3" spans="1:26" ht="23.25" customHeight="1">
      <c r="A3" s="773"/>
      <c r="B3" s="774"/>
      <c r="C3" s="774"/>
      <c r="D3" s="774"/>
      <c r="E3" s="774"/>
      <c r="F3" s="774"/>
      <c r="G3" s="774"/>
      <c r="H3" s="774"/>
      <c r="I3" s="774"/>
      <c r="J3" s="774"/>
      <c r="K3" s="774"/>
      <c r="L3" s="774"/>
      <c r="M3" s="774"/>
      <c r="N3" s="775"/>
      <c r="O3" s="2"/>
      <c r="P3" s="2"/>
      <c r="Q3" s="2"/>
      <c r="R3" s="2"/>
      <c r="S3" s="2"/>
      <c r="T3" s="2"/>
      <c r="U3" s="2"/>
      <c r="V3" s="2"/>
      <c r="W3" s="2"/>
      <c r="X3" s="2"/>
      <c r="Y3" s="2"/>
      <c r="Z3" s="2"/>
    </row>
    <row r="4" spans="1:26" ht="9.75" customHeight="1">
      <c r="A4" s="776"/>
      <c r="B4" s="777"/>
      <c r="C4" s="777"/>
      <c r="D4" s="777"/>
      <c r="E4" s="777"/>
      <c r="F4" s="777"/>
      <c r="G4" s="777"/>
      <c r="H4" s="777"/>
      <c r="I4" s="777"/>
      <c r="J4" s="777"/>
      <c r="K4" s="777"/>
      <c r="L4" s="777"/>
      <c r="M4" s="777"/>
      <c r="N4" s="778"/>
      <c r="O4" s="2"/>
      <c r="P4" s="2"/>
      <c r="Q4" s="2"/>
      <c r="R4" s="2"/>
      <c r="S4" s="2"/>
      <c r="T4" s="2"/>
      <c r="U4" s="2"/>
      <c r="V4" s="2"/>
      <c r="W4" s="2"/>
      <c r="X4" s="2"/>
      <c r="Y4" s="2"/>
      <c r="Z4" s="2"/>
    </row>
    <row r="5" spans="1:26" ht="29.25" customHeight="1">
      <c r="A5" s="954" t="s">
        <v>0</v>
      </c>
      <c r="B5" s="766"/>
      <c r="C5" s="766"/>
      <c r="D5" s="766"/>
      <c r="E5" s="766"/>
      <c r="F5" s="766"/>
      <c r="G5" s="766"/>
      <c r="H5" s="766"/>
      <c r="I5" s="766"/>
      <c r="J5" s="766"/>
      <c r="K5" s="766"/>
      <c r="L5" s="766"/>
      <c r="M5" s="766"/>
      <c r="N5" s="767"/>
      <c r="O5" s="2"/>
      <c r="P5" s="2"/>
      <c r="Q5" s="2"/>
      <c r="R5" s="2"/>
      <c r="S5" s="2"/>
      <c r="T5" s="2"/>
      <c r="U5" s="2"/>
      <c r="V5" s="2"/>
      <c r="W5" s="2"/>
      <c r="X5" s="2"/>
      <c r="Y5" s="2"/>
      <c r="Z5" s="2"/>
    </row>
    <row r="6" spans="1:26" ht="24" customHeight="1">
      <c r="A6" s="780" t="s">
        <v>1</v>
      </c>
      <c r="B6" s="781"/>
      <c r="C6" s="781"/>
      <c r="D6" s="781"/>
      <c r="E6" s="781"/>
      <c r="F6" s="781"/>
      <c r="G6" s="781"/>
      <c r="H6" s="781"/>
      <c r="I6" s="781"/>
      <c r="J6" s="781"/>
      <c r="K6" s="781"/>
      <c r="L6" s="781"/>
      <c r="M6" s="781"/>
      <c r="N6" s="782"/>
      <c r="O6" s="2"/>
      <c r="P6" s="2"/>
      <c r="Q6" s="2"/>
      <c r="R6" s="2"/>
      <c r="S6" s="2"/>
      <c r="T6" s="2"/>
      <c r="U6" s="2"/>
      <c r="V6" s="2"/>
      <c r="W6" s="2"/>
      <c r="X6" s="2"/>
      <c r="Y6" s="2"/>
      <c r="Z6" s="2"/>
    </row>
    <row r="7" spans="1:26" ht="56.25" customHeight="1">
      <c r="A7" s="783" t="s">
        <v>2</v>
      </c>
      <c r="B7" s="784"/>
      <c r="C7" s="785"/>
      <c r="D7" s="786" t="s">
        <v>3</v>
      </c>
      <c r="E7" s="784"/>
      <c r="F7" s="784"/>
      <c r="G7" s="784"/>
      <c r="H7" s="784"/>
      <c r="I7" s="784"/>
      <c r="J7" s="784"/>
      <c r="K7" s="784"/>
      <c r="L7" s="784"/>
      <c r="M7" s="784"/>
      <c r="N7" s="787"/>
      <c r="O7" s="2"/>
      <c r="P7" s="2"/>
      <c r="Q7" s="2"/>
      <c r="R7" s="2"/>
      <c r="S7" s="2"/>
      <c r="T7" s="2"/>
      <c r="U7" s="2"/>
      <c r="V7" s="2"/>
      <c r="W7" s="2"/>
      <c r="X7" s="2"/>
      <c r="Y7" s="2"/>
      <c r="Z7" s="2"/>
    </row>
    <row r="8" spans="1:26" ht="34.5" customHeight="1">
      <c r="A8" s="788" t="s">
        <v>4</v>
      </c>
      <c r="B8" s="766"/>
      <c r="C8" s="789"/>
      <c r="D8" s="765" t="s">
        <v>5</v>
      </c>
      <c r="E8" s="766"/>
      <c r="F8" s="766"/>
      <c r="G8" s="766"/>
      <c r="H8" s="766"/>
      <c r="I8" s="766"/>
      <c r="J8" s="766"/>
      <c r="K8" s="767"/>
      <c r="L8" s="3" t="s">
        <v>6</v>
      </c>
      <c r="M8" s="768" t="s">
        <v>173</v>
      </c>
      <c r="N8" s="767"/>
      <c r="O8" s="2"/>
      <c r="P8" s="2"/>
      <c r="Q8" s="2"/>
      <c r="R8" s="2"/>
      <c r="S8" s="2"/>
      <c r="T8" s="2"/>
      <c r="U8" s="2"/>
      <c r="V8" s="2"/>
      <c r="W8" s="2"/>
      <c r="X8" s="2"/>
      <c r="Y8" s="2"/>
      <c r="Z8" s="2"/>
    </row>
    <row r="9" spans="1:26" ht="16.5" customHeight="1">
      <c r="A9" s="955"/>
      <c r="B9" s="791"/>
      <c r="C9" s="791"/>
      <c r="D9" s="791"/>
      <c r="E9" s="791"/>
      <c r="F9" s="791"/>
      <c r="G9" s="791"/>
      <c r="H9" s="791"/>
      <c r="I9" s="791"/>
      <c r="J9" s="791"/>
      <c r="K9" s="791"/>
      <c r="L9" s="791"/>
      <c r="M9" s="791"/>
      <c r="N9" s="792"/>
      <c r="O9" s="2"/>
      <c r="P9" s="2"/>
      <c r="Q9" s="2"/>
      <c r="R9" s="2"/>
      <c r="S9" s="2"/>
      <c r="T9" s="2"/>
      <c r="U9" s="2"/>
      <c r="V9" s="2"/>
      <c r="W9" s="2"/>
      <c r="X9" s="2"/>
      <c r="Y9" s="2"/>
      <c r="Z9" s="2"/>
    </row>
    <row r="10" spans="1:26" ht="25.5" customHeight="1">
      <c r="A10" s="793" t="s">
        <v>8</v>
      </c>
      <c r="B10" s="794"/>
      <c r="C10" s="794"/>
      <c r="D10" s="794"/>
      <c r="E10" s="794"/>
      <c r="F10" s="794"/>
      <c r="G10" s="794"/>
      <c r="H10" s="794"/>
      <c r="I10" s="794"/>
      <c r="J10" s="794"/>
      <c r="K10" s="794"/>
      <c r="L10" s="794"/>
      <c r="M10" s="794"/>
      <c r="N10" s="795"/>
      <c r="O10" s="2"/>
      <c r="P10" s="2"/>
      <c r="Q10" s="2"/>
      <c r="R10" s="2"/>
      <c r="S10" s="796" t="s">
        <v>9</v>
      </c>
      <c r="T10" s="777"/>
      <c r="U10" s="777"/>
      <c r="V10" s="777"/>
      <c r="W10" s="777"/>
      <c r="X10" s="777"/>
      <c r="Y10" s="777"/>
      <c r="Z10" s="797"/>
    </row>
    <row r="11" spans="1:26" ht="27" customHeight="1">
      <c r="A11" s="783" t="s">
        <v>10</v>
      </c>
      <c r="B11" s="784"/>
      <c r="C11" s="785"/>
      <c r="D11" s="1036" t="s">
        <v>277</v>
      </c>
      <c r="E11" s="784"/>
      <c r="F11" s="784"/>
      <c r="G11" s="784"/>
      <c r="H11" s="784"/>
      <c r="I11" s="784"/>
      <c r="J11" s="784"/>
      <c r="K11" s="784"/>
      <c r="L11" s="784"/>
      <c r="M11" s="784"/>
      <c r="N11" s="787"/>
      <c r="O11" s="4"/>
      <c r="P11" s="4"/>
      <c r="Q11" s="4"/>
      <c r="R11" s="2"/>
      <c r="S11" s="957" t="s">
        <v>12</v>
      </c>
      <c r="T11" s="137" t="s">
        <v>13</v>
      </c>
      <c r="U11" s="958" t="s">
        <v>14</v>
      </c>
      <c r="V11" s="777"/>
      <c r="W11" s="777"/>
      <c r="X11" s="777"/>
      <c r="Y11" s="802"/>
      <c r="Z11" s="138" t="s">
        <v>15</v>
      </c>
    </row>
    <row r="12" spans="1:26" ht="36.75" customHeight="1">
      <c r="A12" s="803" t="s">
        <v>16</v>
      </c>
      <c r="B12" s="777"/>
      <c r="C12" s="797"/>
      <c r="D12" s="804" t="s">
        <v>196</v>
      </c>
      <c r="E12" s="777"/>
      <c r="F12" s="777"/>
      <c r="G12" s="777"/>
      <c r="H12" s="777"/>
      <c r="I12" s="777"/>
      <c r="J12" s="777"/>
      <c r="K12" s="777"/>
      <c r="L12" s="777"/>
      <c r="M12" s="777"/>
      <c r="N12" s="778"/>
      <c r="O12" s="4"/>
      <c r="P12" s="4"/>
      <c r="Q12" s="4"/>
      <c r="R12" s="2"/>
      <c r="S12" s="800"/>
      <c r="T12" s="139" t="s">
        <v>18</v>
      </c>
      <c r="U12" s="140" t="s">
        <v>19</v>
      </c>
      <c r="V12" s="140" t="s">
        <v>20</v>
      </c>
      <c r="W12" s="140" t="s">
        <v>21</v>
      </c>
      <c r="X12" s="140" t="s">
        <v>22</v>
      </c>
      <c r="Y12" s="141" t="s">
        <v>23</v>
      </c>
      <c r="Z12" s="142"/>
    </row>
    <row r="13" spans="1:26" ht="38.25" customHeight="1">
      <c r="A13" s="803" t="s">
        <v>24</v>
      </c>
      <c r="B13" s="777"/>
      <c r="C13" s="797"/>
      <c r="D13" s="805" t="s">
        <v>22</v>
      </c>
      <c r="E13" s="777"/>
      <c r="F13" s="777"/>
      <c r="G13" s="777"/>
      <c r="H13" s="777"/>
      <c r="I13" s="777"/>
      <c r="J13" s="777"/>
      <c r="K13" s="797"/>
      <c r="L13" s="36" t="s">
        <v>25</v>
      </c>
      <c r="M13" s="806" t="s">
        <v>248</v>
      </c>
      <c r="N13" s="778"/>
      <c r="O13" s="4"/>
      <c r="P13" s="4"/>
      <c r="Q13" s="4"/>
      <c r="R13" s="4"/>
      <c r="S13" s="143" t="s">
        <v>27</v>
      </c>
      <c r="T13" s="13"/>
      <c r="U13" s="14" t="s">
        <v>28</v>
      </c>
      <c r="V13" s="15"/>
      <c r="W13" s="16"/>
      <c r="X13" s="16"/>
      <c r="Y13" s="16"/>
      <c r="Z13" s="143" t="s">
        <v>29</v>
      </c>
    </row>
    <row r="14" spans="1:26" ht="34.5" customHeight="1">
      <c r="A14" s="803" t="s">
        <v>30</v>
      </c>
      <c r="B14" s="777"/>
      <c r="C14" s="797"/>
      <c r="D14" s="1008" t="s">
        <v>108</v>
      </c>
      <c r="E14" s="777"/>
      <c r="F14" s="777"/>
      <c r="G14" s="797"/>
      <c r="H14" s="874" t="s">
        <v>109</v>
      </c>
      <c r="I14" s="777"/>
      <c r="J14" s="777"/>
      <c r="K14" s="797"/>
      <c r="L14" s="215" t="s">
        <v>110</v>
      </c>
      <c r="M14" s="1037" t="s">
        <v>111</v>
      </c>
      <c r="N14" s="778"/>
      <c r="O14" s="4"/>
      <c r="P14" s="4"/>
      <c r="Q14" s="4"/>
      <c r="R14" s="4"/>
      <c r="S14" s="145" t="s">
        <v>32</v>
      </c>
      <c r="T14" s="16"/>
      <c r="U14" s="18"/>
      <c r="V14" s="19" t="s">
        <v>28</v>
      </c>
      <c r="W14" s="16"/>
      <c r="X14" s="16"/>
      <c r="Y14" s="16"/>
      <c r="Z14" s="145" t="s">
        <v>29</v>
      </c>
    </row>
    <row r="15" spans="1:26" ht="24.75" customHeight="1">
      <c r="A15" s="959" t="s">
        <v>33</v>
      </c>
      <c r="B15" s="809"/>
      <c r="C15" s="810"/>
      <c r="D15" s="828" t="s">
        <v>112</v>
      </c>
      <c r="E15" s="777"/>
      <c r="F15" s="777"/>
      <c r="G15" s="777"/>
      <c r="H15" s="777"/>
      <c r="I15" s="777"/>
      <c r="J15" s="777"/>
      <c r="K15" s="777"/>
      <c r="L15" s="777"/>
      <c r="M15" s="777"/>
      <c r="N15" s="778"/>
      <c r="O15" s="4"/>
      <c r="P15" s="4"/>
      <c r="Q15" s="4"/>
      <c r="R15" s="4"/>
      <c r="S15" s="145" t="s">
        <v>34</v>
      </c>
      <c r="T15" s="16"/>
      <c r="U15" s="16"/>
      <c r="V15" s="19" t="s">
        <v>28</v>
      </c>
      <c r="W15" s="19" t="s">
        <v>28</v>
      </c>
      <c r="X15" s="16"/>
      <c r="Y15" s="16"/>
      <c r="Z15" s="145" t="s">
        <v>34</v>
      </c>
    </row>
    <row r="16" spans="1:26" ht="36.75" customHeight="1">
      <c r="A16" s="773"/>
      <c r="B16" s="774"/>
      <c r="C16" s="811"/>
      <c r="D16" s="968" t="s">
        <v>35</v>
      </c>
      <c r="E16" s="777"/>
      <c r="F16" s="777"/>
      <c r="G16" s="797"/>
      <c r="H16" s="871" t="s">
        <v>36</v>
      </c>
      <c r="I16" s="777"/>
      <c r="J16" s="777"/>
      <c r="K16" s="797"/>
      <c r="L16" s="216" t="s">
        <v>37</v>
      </c>
      <c r="M16" s="967" t="s">
        <v>38</v>
      </c>
      <c r="N16" s="778"/>
      <c r="O16" s="4"/>
      <c r="P16" s="4"/>
      <c r="Q16" s="4"/>
      <c r="R16" s="4"/>
      <c r="S16" s="145" t="s">
        <v>39</v>
      </c>
      <c r="T16" s="16"/>
      <c r="U16" s="16"/>
      <c r="V16" s="16"/>
      <c r="W16" s="19" t="s">
        <v>28</v>
      </c>
      <c r="X16" s="19" t="s">
        <v>28</v>
      </c>
      <c r="Y16" s="19" t="s">
        <v>28</v>
      </c>
      <c r="Z16" s="145" t="s">
        <v>39</v>
      </c>
    </row>
    <row r="17" spans="1:26" ht="39.75" customHeight="1">
      <c r="A17" s="959" t="s">
        <v>40</v>
      </c>
      <c r="B17" s="809"/>
      <c r="C17" s="810"/>
      <c r="D17" s="951" t="s">
        <v>278</v>
      </c>
      <c r="E17" s="777"/>
      <c r="F17" s="777"/>
      <c r="G17" s="777"/>
      <c r="H17" s="777"/>
      <c r="I17" s="777"/>
      <c r="J17" s="777"/>
      <c r="K17" s="777"/>
      <c r="L17" s="777"/>
      <c r="M17" s="777"/>
      <c r="N17" s="778"/>
      <c r="O17" s="4"/>
      <c r="P17" s="4"/>
      <c r="Q17" s="4"/>
      <c r="R17" s="4"/>
      <c r="S17" s="146" t="s">
        <v>42</v>
      </c>
      <c r="T17" s="24"/>
      <c r="U17" s="24"/>
      <c r="V17" s="24"/>
      <c r="W17" s="24"/>
      <c r="X17" s="25" t="s">
        <v>28</v>
      </c>
      <c r="Y17" s="26" t="s">
        <v>28</v>
      </c>
      <c r="Z17" s="146" t="s">
        <v>42</v>
      </c>
    </row>
    <row r="18" spans="1:26" ht="20.25" customHeight="1">
      <c r="A18" s="772"/>
      <c r="B18" s="770"/>
      <c r="C18" s="814"/>
      <c r="D18" s="147" t="s">
        <v>114</v>
      </c>
      <c r="E18" s="148">
        <v>2023</v>
      </c>
      <c r="F18" s="148">
        <v>2024</v>
      </c>
      <c r="G18" s="148">
        <v>2025</v>
      </c>
      <c r="H18" s="148">
        <v>2026</v>
      </c>
      <c r="I18" s="148"/>
      <c r="J18" s="1032" t="s">
        <v>249</v>
      </c>
      <c r="K18" s="809"/>
      <c r="L18" s="809"/>
      <c r="M18" s="809"/>
      <c r="N18" s="820"/>
      <c r="O18" s="769" t="s">
        <v>279</v>
      </c>
      <c r="P18" s="4"/>
      <c r="Q18" s="4"/>
      <c r="R18" s="2"/>
      <c r="S18" s="2"/>
      <c r="T18" s="2"/>
      <c r="U18" s="2"/>
      <c r="V18" s="2"/>
      <c r="W18" s="2"/>
      <c r="X18" s="2"/>
      <c r="Y18" s="2"/>
      <c r="Z18" s="2"/>
    </row>
    <row r="19" spans="1:26" ht="20.25" customHeight="1">
      <c r="A19" s="772"/>
      <c r="B19" s="770"/>
      <c r="C19" s="814"/>
      <c r="D19" s="149" t="s">
        <v>45</v>
      </c>
      <c r="E19" s="150">
        <v>0</v>
      </c>
      <c r="F19" s="150">
        <v>0</v>
      </c>
      <c r="G19" s="150"/>
      <c r="H19" s="150"/>
      <c r="I19" s="150"/>
      <c r="J19" s="821"/>
      <c r="K19" s="770"/>
      <c r="L19" s="770"/>
      <c r="M19" s="770"/>
      <c r="N19" s="771"/>
      <c r="O19" s="772"/>
      <c r="P19" s="2"/>
      <c r="Q19" s="2"/>
      <c r="R19" s="2"/>
      <c r="S19" s="2"/>
      <c r="T19" s="2"/>
      <c r="U19" s="2"/>
      <c r="V19" s="2"/>
      <c r="W19" s="2"/>
      <c r="X19" s="2"/>
      <c r="Y19" s="2"/>
      <c r="Z19" s="38"/>
    </row>
    <row r="20" spans="1:26" ht="18.75" customHeight="1">
      <c r="A20" s="772"/>
      <c r="B20" s="770"/>
      <c r="C20" s="814"/>
      <c r="D20" s="952"/>
      <c r="E20" s="809"/>
      <c r="F20" s="809"/>
      <c r="G20" s="809"/>
      <c r="H20" s="809"/>
      <c r="I20" s="866"/>
      <c r="J20" s="821"/>
      <c r="K20" s="770"/>
      <c r="L20" s="770"/>
      <c r="M20" s="770"/>
      <c r="N20" s="771"/>
      <c r="O20" s="772"/>
      <c r="P20" s="2"/>
      <c r="Q20" s="2"/>
      <c r="R20" s="2"/>
      <c r="S20" s="2"/>
      <c r="T20" s="2"/>
      <c r="U20" s="2"/>
      <c r="V20" s="2"/>
      <c r="W20" s="2"/>
      <c r="X20" s="2"/>
      <c r="Y20" s="2"/>
      <c r="Z20" s="2"/>
    </row>
    <row r="21" spans="1:26" ht="12.75" customHeight="1">
      <c r="A21" s="772"/>
      <c r="B21" s="770"/>
      <c r="C21" s="814"/>
      <c r="D21" s="821"/>
      <c r="E21" s="770"/>
      <c r="F21" s="770"/>
      <c r="G21" s="770"/>
      <c r="H21" s="770"/>
      <c r="I21" s="903"/>
      <c r="J21" s="821"/>
      <c r="K21" s="770"/>
      <c r="L21" s="770"/>
      <c r="M21" s="770"/>
      <c r="N21" s="771"/>
      <c r="O21" s="772"/>
      <c r="P21" s="2"/>
      <c r="Q21" s="2"/>
      <c r="R21" s="2"/>
      <c r="S21" s="2"/>
      <c r="T21" s="2"/>
      <c r="U21" s="2"/>
      <c r="V21" s="2"/>
      <c r="W21" s="2"/>
      <c r="X21" s="2"/>
      <c r="Y21" s="2"/>
      <c r="Z21" s="2"/>
    </row>
    <row r="22" spans="1:26" ht="13.5" customHeight="1">
      <c r="A22" s="815"/>
      <c r="B22" s="816"/>
      <c r="C22" s="817"/>
      <c r="D22" s="822"/>
      <c r="E22" s="816"/>
      <c r="F22" s="816"/>
      <c r="G22" s="816"/>
      <c r="H22" s="816"/>
      <c r="I22" s="904"/>
      <c r="J22" s="822"/>
      <c r="K22" s="816"/>
      <c r="L22" s="816"/>
      <c r="M22" s="816"/>
      <c r="N22" s="823"/>
      <c r="O22" s="772"/>
      <c r="P22" s="2"/>
      <c r="Q22" s="2"/>
      <c r="R22" s="2"/>
      <c r="S22" s="2"/>
      <c r="T22" s="2"/>
      <c r="U22" s="2"/>
      <c r="V22" s="2"/>
      <c r="W22" s="2"/>
      <c r="X22" s="2"/>
      <c r="Y22" s="2"/>
      <c r="Z22" s="2"/>
    </row>
    <row r="23" spans="1:26" ht="9" customHeight="1">
      <c r="A23" s="953"/>
      <c r="B23" s="794"/>
      <c r="C23" s="794"/>
      <c r="D23" s="794"/>
      <c r="E23" s="794"/>
      <c r="F23" s="794"/>
      <c r="G23" s="794"/>
      <c r="H23" s="794"/>
      <c r="I23" s="794"/>
      <c r="J23" s="794"/>
      <c r="K23" s="794"/>
      <c r="L23" s="794"/>
      <c r="M23" s="794"/>
      <c r="N23" s="795"/>
      <c r="O23" s="2"/>
      <c r="P23" s="2"/>
      <c r="Q23" s="2"/>
      <c r="R23" s="2"/>
      <c r="S23" s="2"/>
      <c r="T23" s="2"/>
      <c r="U23" s="2"/>
      <c r="V23" s="2"/>
      <c r="W23" s="2"/>
      <c r="X23" s="2"/>
      <c r="Y23" s="2"/>
      <c r="Z23" s="2"/>
    </row>
    <row r="24" spans="1:26" ht="36" customHeight="1">
      <c r="A24" s="780" t="s">
        <v>46</v>
      </c>
      <c r="B24" s="781"/>
      <c r="C24" s="781"/>
      <c r="D24" s="781"/>
      <c r="E24" s="781"/>
      <c r="F24" s="781"/>
      <c r="G24" s="781"/>
      <c r="H24" s="781"/>
      <c r="I24" s="781"/>
      <c r="J24" s="781"/>
      <c r="K24" s="781"/>
      <c r="L24" s="781"/>
      <c r="M24" s="781"/>
      <c r="N24" s="782"/>
      <c r="O24" s="2"/>
      <c r="P24" s="2"/>
      <c r="Q24" s="2"/>
      <c r="R24" s="2"/>
      <c r="S24" s="2"/>
      <c r="T24" s="2"/>
      <c r="U24" s="981"/>
      <c r="V24" s="770"/>
      <c r="W24" s="2"/>
      <c r="X24" s="2"/>
      <c r="Y24" s="2"/>
      <c r="Z24" s="2"/>
    </row>
    <row r="25" spans="1:26" ht="55.5" customHeight="1">
      <c r="A25" s="806" t="s">
        <v>280</v>
      </c>
      <c r="B25" s="777"/>
      <c r="C25" s="777"/>
      <c r="D25" s="777"/>
      <c r="E25" s="777"/>
      <c r="F25" s="777"/>
      <c r="G25" s="777"/>
      <c r="H25" s="777"/>
      <c r="I25" s="777"/>
      <c r="J25" s="777"/>
      <c r="K25" s="777"/>
      <c r="L25" s="777"/>
      <c r="M25" s="777"/>
      <c r="N25" s="797"/>
      <c r="O25" s="2"/>
      <c r="P25" s="2"/>
      <c r="Q25" s="2"/>
      <c r="R25" s="2"/>
      <c r="S25" s="2"/>
      <c r="T25" s="2"/>
      <c r="U25" s="2"/>
      <c r="V25" s="2"/>
      <c r="W25" s="2"/>
      <c r="X25" s="2"/>
      <c r="Y25" s="2"/>
      <c r="Z25" s="2"/>
    </row>
    <row r="26" spans="1:26" ht="86.25" customHeight="1">
      <c r="A26" s="803" t="s">
        <v>48</v>
      </c>
      <c r="B26" s="777"/>
      <c r="C26" s="797"/>
      <c r="D26" s="889" t="s">
        <v>281</v>
      </c>
      <c r="E26" s="777"/>
      <c r="F26" s="777"/>
      <c r="G26" s="777"/>
      <c r="H26" s="777"/>
      <c r="I26" s="777"/>
      <c r="J26" s="777"/>
      <c r="K26" s="777"/>
      <c r="L26" s="777"/>
      <c r="M26" s="777"/>
      <c r="N26" s="778"/>
      <c r="O26" s="2"/>
      <c r="P26" s="2"/>
      <c r="Q26" s="2"/>
      <c r="R26" s="2"/>
      <c r="S26" s="2"/>
      <c r="T26" s="162"/>
      <c r="U26" s="2"/>
      <c r="V26" s="2"/>
      <c r="W26" s="2"/>
      <c r="X26" s="4"/>
      <c r="Y26" s="4"/>
      <c r="Z26" s="2"/>
    </row>
    <row r="27" spans="1:26" ht="48" customHeight="1">
      <c r="A27" s="803" t="s">
        <v>50</v>
      </c>
      <c r="B27" s="777"/>
      <c r="C27" s="797"/>
      <c r="D27" s="1009" t="s">
        <v>51</v>
      </c>
      <c r="E27" s="809"/>
      <c r="F27" s="809"/>
      <c r="G27" s="809"/>
      <c r="H27" s="809"/>
      <c r="I27" s="809"/>
      <c r="J27" s="809"/>
      <c r="K27" s="810"/>
      <c r="L27" s="32" t="s">
        <v>52</v>
      </c>
      <c r="M27" s="824" t="s">
        <v>51</v>
      </c>
      <c r="N27" s="820"/>
      <c r="O27" s="2"/>
      <c r="P27" s="4"/>
      <c r="Q27" s="4"/>
      <c r="R27" s="4"/>
      <c r="S27" s="4"/>
      <c r="T27" s="162"/>
      <c r="U27" s="4"/>
      <c r="V27" s="4"/>
      <c r="W27" s="4"/>
      <c r="X27" s="4"/>
      <c r="Y27" s="4"/>
      <c r="Z27" s="4"/>
    </row>
    <row r="28" spans="1:26" ht="33.75" customHeight="1">
      <c r="A28" s="846" t="s">
        <v>53</v>
      </c>
      <c r="B28" s="847"/>
      <c r="C28" s="848"/>
      <c r="D28" s="849" t="s">
        <v>54</v>
      </c>
      <c r="E28" s="777"/>
      <c r="F28" s="777"/>
      <c r="G28" s="797"/>
      <c r="H28" s="849" t="s">
        <v>55</v>
      </c>
      <c r="I28" s="777"/>
      <c r="J28" s="777"/>
      <c r="K28" s="777"/>
      <c r="L28" s="797"/>
      <c r="M28" s="849" t="s">
        <v>56</v>
      </c>
      <c r="N28" s="778"/>
      <c r="O28" s="4"/>
      <c r="P28" s="4"/>
      <c r="Q28" s="4"/>
      <c r="R28" s="4"/>
      <c r="S28" s="4"/>
      <c r="T28" s="162"/>
      <c r="U28" s="4"/>
      <c r="V28" s="4"/>
      <c r="W28" s="4"/>
      <c r="X28" s="4"/>
      <c r="Y28" s="4"/>
      <c r="Z28" s="4"/>
    </row>
    <row r="29" spans="1:26" ht="33.75" customHeight="1">
      <c r="A29" s="815"/>
      <c r="B29" s="816"/>
      <c r="C29" s="817"/>
      <c r="D29" s="1035">
        <v>0</v>
      </c>
      <c r="E29" s="777"/>
      <c r="F29" s="777"/>
      <c r="G29" s="797"/>
      <c r="H29" s="1033">
        <v>3125</v>
      </c>
      <c r="I29" s="777"/>
      <c r="J29" s="777"/>
      <c r="K29" s="777"/>
      <c r="L29" s="797"/>
      <c r="M29" s="988" t="s">
        <v>282</v>
      </c>
      <c r="N29" s="797"/>
      <c r="O29" s="157"/>
      <c r="P29" s="2"/>
      <c r="Q29" s="2"/>
      <c r="R29" s="2"/>
      <c r="S29" s="2"/>
      <c r="T29" s="162"/>
      <c r="U29" s="2"/>
      <c r="V29" s="2"/>
      <c r="W29" s="2"/>
      <c r="X29" s="4"/>
      <c r="Y29" s="4"/>
      <c r="Z29" s="2"/>
    </row>
    <row r="30" spans="1:26" ht="15.75" customHeight="1">
      <c r="A30" s="1"/>
      <c r="B30" s="4"/>
      <c r="C30" s="4"/>
      <c r="D30" s="4"/>
      <c r="E30" s="4"/>
      <c r="F30" s="4"/>
      <c r="G30" s="4"/>
      <c r="H30" s="4"/>
      <c r="I30" s="4"/>
      <c r="J30" s="4"/>
      <c r="K30" s="4"/>
      <c r="L30" s="4"/>
      <c r="M30" s="4"/>
      <c r="N30" s="33"/>
      <c r="O30" s="2"/>
      <c r="P30" s="2"/>
      <c r="Q30" s="2"/>
      <c r="R30" s="2"/>
      <c r="S30" s="2"/>
      <c r="T30" s="162"/>
      <c r="U30" s="2"/>
      <c r="V30" s="2"/>
      <c r="W30" s="2"/>
      <c r="X30" s="4"/>
      <c r="Y30" s="4"/>
      <c r="Z30" s="2"/>
    </row>
    <row r="31" spans="1:26" ht="25.5" customHeight="1">
      <c r="A31" s="803" t="s">
        <v>60</v>
      </c>
      <c r="B31" s="777"/>
      <c r="C31" s="777"/>
      <c r="D31" s="777"/>
      <c r="E31" s="777"/>
      <c r="F31" s="777"/>
      <c r="G31" s="777"/>
      <c r="H31" s="777"/>
      <c r="I31" s="777"/>
      <c r="J31" s="777"/>
      <c r="K31" s="777"/>
      <c r="L31" s="777"/>
      <c r="M31" s="777"/>
      <c r="N31" s="778"/>
      <c r="O31" s="4"/>
      <c r="P31" s="4"/>
      <c r="Q31" s="4"/>
      <c r="R31" s="4"/>
      <c r="S31" s="4"/>
      <c r="T31" s="162"/>
      <c r="U31" s="2"/>
      <c r="V31" s="2"/>
      <c r="W31" s="2"/>
      <c r="X31" s="4"/>
      <c r="Y31" s="4"/>
      <c r="Z31" s="4"/>
    </row>
    <row r="32" spans="1:26" ht="22.5" customHeight="1">
      <c r="A32" s="803" t="s">
        <v>61</v>
      </c>
      <c r="B32" s="777"/>
      <c r="C32" s="777"/>
      <c r="D32" s="777"/>
      <c r="E32" s="802"/>
      <c r="F32" s="1019" t="s">
        <v>62</v>
      </c>
      <c r="G32" s="809"/>
      <c r="H32" s="809"/>
      <c r="I32" s="809"/>
      <c r="J32" s="809"/>
      <c r="K32" s="809"/>
      <c r="L32" s="809"/>
      <c r="M32" s="809"/>
      <c r="N32" s="820"/>
      <c r="O32" s="2"/>
      <c r="P32" s="2"/>
      <c r="Q32" s="2"/>
      <c r="R32" s="2"/>
      <c r="S32" s="2"/>
      <c r="T32" s="2"/>
      <c r="U32" s="2"/>
      <c r="V32" s="2"/>
      <c r="W32" s="2"/>
      <c r="X32" s="2"/>
      <c r="Y32" s="2"/>
      <c r="Z32" s="2"/>
    </row>
    <row r="33" spans="1:26" ht="42" customHeight="1">
      <c r="A33" s="68" t="s">
        <v>121</v>
      </c>
      <c r="B33" s="151" t="s">
        <v>122</v>
      </c>
      <c r="C33" s="70" t="s">
        <v>283</v>
      </c>
      <c r="D33" s="70" t="s">
        <v>257</v>
      </c>
      <c r="E33" s="205" t="s">
        <v>159</v>
      </c>
      <c r="F33" s="884"/>
      <c r="G33" s="885"/>
      <c r="H33" s="885"/>
      <c r="I33" s="885"/>
      <c r="J33" s="885"/>
      <c r="K33" s="885"/>
      <c r="L33" s="885"/>
      <c r="M33" s="885"/>
      <c r="N33" s="1034"/>
      <c r="O33" s="38"/>
      <c r="P33" s="38"/>
      <c r="Q33" s="38"/>
      <c r="R33" s="38"/>
      <c r="S33" s="38"/>
      <c r="T33" s="1005"/>
      <c r="U33" s="770"/>
      <c r="V33" s="770"/>
      <c r="W33" s="770"/>
      <c r="X33" s="770"/>
      <c r="Y33" s="770"/>
      <c r="Z33" s="38"/>
    </row>
    <row r="34" spans="1:26" ht="28.5" customHeight="1">
      <c r="A34" s="45" t="s">
        <v>227</v>
      </c>
      <c r="B34" s="72">
        <v>0</v>
      </c>
      <c r="C34" s="217">
        <v>0</v>
      </c>
      <c r="D34" s="218">
        <v>32</v>
      </c>
      <c r="E34" s="219">
        <f t="shared" ref="E34:E35" si="0">(C34/D34)*100000</f>
        <v>0</v>
      </c>
      <c r="F34" s="210"/>
      <c r="G34" s="210"/>
      <c r="H34" s="210"/>
      <c r="I34" s="210"/>
      <c r="J34" s="210"/>
      <c r="K34" s="210"/>
      <c r="L34" s="210"/>
      <c r="M34" s="210"/>
      <c r="N34" s="123"/>
      <c r="O34" s="211"/>
      <c r="P34" s="211"/>
      <c r="Q34" s="211"/>
      <c r="R34" s="211"/>
      <c r="S34" s="211"/>
      <c r="T34" s="195"/>
      <c r="U34" s="195"/>
      <c r="V34" s="195"/>
      <c r="W34" s="195"/>
      <c r="X34" s="195"/>
      <c r="Y34" s="195"/>
      <c r="Z34" s="2"/>
    </row>
    <row r="35" spans="1:26" ht="28.5" customHeight="1">
      <c r="A35" s="45" t="s">
        <v>183</v>
      </c>
      <c r="B35" s="72">
        <v>0</v>
      </c>
      <c r="C35" s="217">
        <v>0</v>
      </c>
      <c r="D35" s="218">
        <v>32</v>
      </c>
      <c r="E35" s="219">
        <f t="shared" si="0"/>
        <v>0</v>
      </c>
      <c r="F35" s="210"/>
      <c r="G35" s="210"/>
      <c r="H35" s="210"/>
      <c r="I35" s="210"/>
      <c r="J35" s="210"/>
      <c r="K35" s="210"/>
      <c r="L35" s="210"/>
      <c r="M35" s="210"/>
      <c r="N35" s="123"/>
      <c r="O35" s="211"/>
      <c r="P35" s="211"/>
      <c r="Q35" s="211"/>
      <c r="R35" s="211"/>
      <c r="S35" s="2"/>
      <c r="T35" s="2"/>
      <c r="U35" s="2"/>
      <c r="V35" s="2"/>
      <c r="W35" s="2"/>
      <c r="X35" s="2"/>
      <c r="Y35" s="2"/>
      <c r="Z35" s="2"/>
    </row>
    <row r="36" spans="1:26" ht="28.5" customHeight="1">
      <c r="A36" s="165" t="s">
        <v>184</v>
      </c>
      <c r="B36" s="72">
        <v>0</v>
      </c>
      <c r="C36" s="21"/>
      <c r="D36" s="22"/>
      <c r="E36" s="219"/>
      <c r="F36" s="210"/>
      <c r="G36" s="210"/>
      <c r="H36" s="210"/>
      <c r="I36" s="210"/>
      <c r="J36" s="210"/>
      <c r="K36" s="210"/>
      <c r="L36" s="210"/>
      <c r="M36" s="210"/>
      <c r="N36" s="123"/>
      <c r="O36" s="2"/>
      <c r="P36" s="2"/>
      <c r="Q36" s="2"/>
      <c r="R36" s="2"/>
      <c r="S36" s="2"/>
      <c r="T36" s="2"/>
      <c r="U36" s="2"/>
      <c r="V36" s="2"/>
      <c r="W36" s="2"/>
      <c r="X36" s="2"/>
      <c r="Y36" s="2"/>
      <c r="Z36" s="2"/>
    </row>
    <row r="37" spans="1:26" ht="28.5" customHeight="1">
      <c r="A37" s="165" t="s">
        <v>185</v>
      </c>
      <c r="B37" s="72">
        <v>0</v>
      </c>
      <c r="C37" s="21"/>
      <c r="D37" s="22"/>
      <c r="E37" s="219"/>
      <c r="F37" s="210"/>
      <c r="G37" s="210"/>
      <c r="H37" s="210"/>
      <c r="I37" s="210"/>
      <c r="J37" s="210"/>
      <c r="K37" s="210"/>
      <c r="L37" s="210"/>
      <c r="M37" s="210"/>
      <c r="N37" s="123"/>
      <c r="O37" s="2"/>
      <c r="P37" s="2"/>
      <c r="Q37" s="2"/>
      <c r="R37" s="2"/>
      <c r="S37" s="2"/>
      <c r="T37" s="2"/>
      <c r="U37" s="2"/>
      <c r="V37" s="2"/>
      <c r="W37" s="2"/>
      <c r="X37" s="2"/>
      <c r="Y37" s="2"/>
      <c r="Z37" s="2"/>
    </row>
    <row r="38" spans="1:26" ht="111" customHeight="1">
      <c r="A38" s="45" t="s">
        <v>73</v>
      </c>
      <c r="B38" s="72">
        <f>AVERAGE(B34:B37)</f>
        <v>0</v>
      </c>
      <c r="C38" s="49">
        <f t="shared" ref="C38:D38" si="1">SUM(C34:C37)</f>
        <v>0</v>
      </c>
      <c r="D38" s="49">
        <f t="shared" si="1"/>
        <v>64</v>
      </c>
      <c r="E38" s="220" t="e">
        <f>ROUND((C38/(#REF!+D38))*100,0)</f>
        <v>#REF!</v>
      </c>
      <c r="F38" s="210"/>
      <c r="G38" s="210"/>
      <c r="H38" s="210"/>
      <c r="I38" s="210"/>
      <c r="J38" s="210"/>
      <c r="K38" s="210"/>
      <c r="L38" s="212" t="s">
        <v>63</v>
      </c>
      <c r="M38" s="210"/>
      <c r="N38" s="123"/>
      <c r="O38" s="2"/>
      <c r="P38" s="2"/>
      <c r="Q38" s="2"/>
      <c r="R38" s="2"/>
      <c r="S38" s="2"/>
      <c r="T38" s="2"/>
      <c r="U38" s="2"/>
      <c r="V38" s="2"/>
      <c r="W38" s="2"/>
      <c r="X38" s="2"/>
      <c r="Y38" s="2"/>
      <c r="Z38" s="2"/>
    </row>
    <row r="39" spans="1:26" ht="9" customHeight="1">
      <c r="A39" s="51"/>
      <c r="B39" s="2"/>
      <c r="C39" s="2"/>
      <c r="D39" s="2"/>
      <c r="E39" s="2"/>
      <c r="F39" s="2"/>
      <c r="G39" s="2"/>
      <c r="H39" s="129"/>
      <c r="I39" s="129"/>
      <c r="J39" s="129"/>
      <c r="K39" s="129"/>
      <c r="L39" s="129"/>
      <c r="M39" s="129"/>
      <c r="N39" s="130"/>
      <c r="O39" s="2"/>
      <c r="P39" s="2"/>
      <c r="Q39" s="2"/>
      <c r="R39" s="2"/>
      <c r="S39" s="2"/>
      <c r="T39" s="2"/>
      <c r="U39" s="2"/>
      <c r="V39" s="2"/>
      <c r="W39" s="2"/>
      <c r="X39" s="2"/>
      <c r="Y39" s="2"/>
      <c r="Z39" s="2"/>
    </row>
    <row r="40" spans="1:26" ht="36" customHeight="1">
      <c r="A40" s="803" t="s">
        <v>74</v>
      </c>
      <c r="B40" s="777"/>
      <c r="C40" s="777"/>
      <c r="D40" s="777"/>
      <c r="E40" s="777"/>
      <c r="F40" s="777"/>
      <c r="G40" s="777"/>
      <c r="H40" s="777"/>
      <c r="I40" s="777"/>
      <c r="J40" s="777"/>
      <c r="K40" s="777"/>
      <c r="L40" s="777"/>
      <c r="M40" s="777"/>
      <c r="N40" s="778"/>
      <c r="O40" s="2"/>
      <c r="P40" s="2"/>
      <c r="Q40" s="2"/>
      <c r="R40" s="2"/>
      <c r="S40" s="2"/>
      <c r="T40" s="2"/>
      <c r="U40" s="2"/>
      <c r="V40" s="2"/>
      <c r="W40" s="2"/>
      <c r="X40" s="2"/>
      <c r="Y40" s="2"/>
      <c r="Z40" s="2"/>
    </row>
    <row r="41" spans="1:26" ht="331.5" customHeight="1">
      <c r="A41" s="1027" t="s">
        <v>284</v>
      </c>
      <c r="B41" s="809"/>
      <c r="C41" s="809"/>
      <c r="D41" s="809"/>
      <c r="E41" s="809"/>
      <c r="F41" s="809"/>
      <c r="G41" s="809"/>
      <c r="H41" s="809"/>
      <c r="I41" s="809"/>
      <c r="J41" s="809"/>
      <c r="K41" s="809"/>
      <c r="L41" s="809"/>
      <c r="M41" s="809"/>
      <c r="N41" s="820"/>
      <c r="O41" s="2"/>
      <c r="P41" s="2"/>
      <c r="Q41" s="2"/>
      <c r="R41" s="2"/>
      <c r="S41" s="2"/>
      <c r="T41" s="2"/>
      <c r="U41" s="2"/>
      <c r="V41" s="2"/>
      <c r="W41" s="2"/>
      <c r="X41" s="2"/>
      <c r="Y41" s="2"/>
      <c r="Z41" s="2"/>
    </row>
    <row r="42" spans="1:26" ht="31.5" customHeight="1">
      <c r="A42" s="1021"/>
      <c r="B42" s="809"/>
      <c r="C42" s="810"/>
      <c r="D42" s="890" t="s">
        <v>77</v>
      </c>
      <c r="E42" s="809"/>
      <c r="F42" s="809"/>
      <c r="G42" s="810"/>
      <c r="H42" s="853" t="s">
        <v>78</v>
      </c>
      <c r="I42" s="809"/>
      <c r="J42" s="809"/>
      <c r="K42" s="810"/>
      <c r="L42" s="1028" t="s">
        <v>79</v>
      </c>
      <c r="M42" s="891"/>
      <c r="N42" s="820"/>
      <c r="O42" s="53"/>
      <c r="P42" s="54"/>
      <c r="Q42" s="54"/>
      <c r="R42" s="54"/>
      <c r="S42" s="54"/>
      <c r="T42" s="54"/>
      <c r="U42" s="54"/>
      <c r="V42" s="54"/>
      <c r="W42" s="54"/>
      <c r="X42" s="54"/>
      <c r="Y42" s="54"/>
      <c r="Z42" s="54"/>
    </row>
    <row r="43" spans="1:26" ht="31.5" customHeight="1">
      <c r="A43" s="773"/>
      <c r="B43" s="774"/>
      <c r="C43" s="811"/>
      <c r="D43" s="836"/>
      <c r="E43" s="774"/>
      <c r="F43" s="774"/>
      <c r="G43" s="811"/>
      <c r="H43" s="836"/>
      <c r="I43" s="774"/>
      <c r="J43" s="774"/>
      <c r="K43" s="811"/>
      <c r="L43" s="858"/>
      <c r="M43" s="836"/>
      <c r="N43" s="775"/>
      <c r="O43" s="53"/>
      <c r="P43" s="54"/>
      <c r="Q43" s="54"/>
      <c r="R43" s="54"/>
      <c r="S43" s="54"/>
      <c r="T43" s="54"/>
      <c r="U43" s="54"/>
      <c r="V43" s="54"/>
      <c r="W43" s="54"/>
      <c r="X43" s="54"/>
      <c r="Y43" s="54"/>
      <c r="Z43" s="54"/>
    </row>
    <row r="44" spans="1:26" ht="57" customHeight="1">
      <c r="A44" s="1022" t="s">
        <v>81</v>
      </c>
      <c r="B44" s="777"/>
      <c r="C44" s="802"/>
      <c r="D44" s="805" t="s">
        <v>271</v>
      </c>
      <c r="E44" s="777"/>
      <c r="F44" s="777"/>
      <c r="G44" s="777"/>
      <c r="H44" s="777"/>
      <c r="I44" s="777"/>
      <c r="J44" s="777"/>
      <c r="K44" s="797"/>
      <c r="L44" s="76" t="s">
        <v>83</v>
      </c>
      <c r="M44" s="805" t="s">
        <v>189</v>
      </c>
      <c r="N44" s="778"/>
      <c r="O44" s="53"/>
      <c r="P44" s="54"/>
      <c r="Q44" s="54"/>
      <c r="R44" s="54"/>
      <c r="S44" s="54"/>
      <c r="T44" s="54"/>
      <c r="U44" s="54"/>
      <c r="V44" s="54"/>
      <c r="W44" s="54"/>
      <c r="X44" s="54"/>
      <c r="Y44" s="54"/>
      <c r="Z44" s="54"/>
    </row>
    <row r="45" spans="1:26" ht="57.75" customHeight="1">
      <c r="A45" s="1023" t="s">
        <v>85</v>
      </c>
      <c r="B45" s="766"/>
      <c r="C45" s="877"/>
      <c r="D45" s="768" t="s">
        <v>285</v>
      </c>
      <c r="E45" s="766"/>
      <c r="F45" s="766"/>
      <c r="G45" s="766"/>
      <c r="H45" s="766"/>
      <c r="I45" s="766"/>
      <c r="J45" s="766"/>
      <c r="K45" s="789"/>
      <c r="L45" s="77" t="s">
        <v>86</v>
      </c>
      <c r="M45" s="965">
        <v>45919</v>
      </c>
      <c r="N45" s="767"/>
      <c r="O45" s="4"/>
      <c r="P45" s="4"/>
      <c r="Q45" s="4"/>
      <c r="R45" s="4"/>
      <c r="S45" s="4"/>
      <c r="T45" s="4"/>
      <c r="U45" s="4"/>
      <c r="V45" s="4"/>
      <c r="W45" s="4"/>
      <c r="X45" s="4"/>
      <c r="Y45" s="4"/>
      <c r="Z45" s="4"/>
    </row>
    <row r="46" spans="1:26" ht="35.25" customHeight="1">
      <c r="A46" s="954" t="s">
        <v>191</v>
      </c>
      <c r="B46" s="766"/>
      <c r="C46" s="766"/>
      <c r="D46" s="766"/>
      <c r="E46" s="766"/>
      <c r="F46" s="766"/>
      <c r="G46" s="766"/>
      <c r="H46" s="766"/>
      <c r="I46" s="766"/>
      <c r="J46" s="766"/>
      <c r="K46" s="766"/>
      <c r="L46" s="766"/>
      <c r="M46" s="766"/>
      <c r="N46" s="767"/>
      <c r="O46" s="4"/>
      <c r="P46" s="4"/>
      <c r="Q46" s="4"/>
      <c r="R46" s="4"/>
      <c r="S46" s="4"/>
      <c r="T46" s="4"/>
      <c r="U46" s="4"/>
      <c r="V46" s="4"/>
      <c r="W46" s="4"/>
      <c r="X46" s="4"/>
      <c r="Y46" s="4"/>
      <c r="Z46" s="4"/>
    </row>
    <row r="47" spans="1:26" ht="30.75" customHeight="1">
      <c r="A47" s="1030" t="s">
        <v>272</v>
      </c>
      <c r="B47" s="784"/>
      <c r="C47" s="784"/>
      <c r="D47" s="784"/>
      <c r="E47" s="784"/>
      <c r="F47" s="784"/>
      <c r="G47" s="784"/>
      <c r="H47" s="784"/>
      <c r="I47" s="784"/>
      <c r="J47" s="784"/>
      <c r="K47" s="784"/>
      <c r="L47" s="784"/>
      <c r="M47" s="784"/>
      <c r="N47" s="787"/>
      <c r="O47" s="2"/>
      <c r="P47" s="2"/>
      <c r="Q47" s="2"/>
      <c r="R47" s="2"/>
      <c r="S47" s="2"/>
      <c r="T47" s="2"/>
      <c r="U47" s="2"/>
      <c r="V47" s="2"/>
      <c r="W47" s="2"/>
      <c r="X47" s="2"/>
      <c r="Y47" s="2"/>
      <c r="Z47" s="2"/>
    </row>
    <row r="48" spans="1:26" ht="15.75" customHeight="1">
      <c r="A48" s="1024" t="s">
        <v>89</v>
      </c>
      <c r="B48" s="777"/>
      <c r="C48" s="797"/>
      <c r="D48" s="1031" t="s">
        <v>90</v>
      </c>
      <c r="E48" s="777"/>
      <c r="F48" s="777"/>
      <c r="G48" s="797"/>
      <c r="H48" s="1031" t="s">
        <v>91</v>
      </c>
      <c r="I48" s="777"/>
      <c r="J48" s="777"/>
      <c r="K48" s="797"/>
      <c r="L48" s="57" t="s">
        <v>192</v>
      </c>
      <c r="M48" s="861" t="s">
        <v>91</v>
      </c>
      <c r="N48" s="778"/>
      <c r="O48" s="2"/>
      <c r="P48" s="2"/>
      <c r="Q48" s="2"/>
      <c r="R48" s="2"/>
      <c r="S48" s="2"/>
      <c r="T48" s="2"/>
      <c r="U48" s="2"/>
      <c r="V48" s="2"/>
      <c r="W48" s="2"/>
      <c r="X48" s="2"/>
      <c r="Y48" s="2"/>
      <c r="Z48" s="2"/>
    </row>
    <row r="49" spans="1:26" ht="48" customHeight="1">
      <c r="A49" s="961" t="s">
        <v>93</v>
      </c>
      <c r="B49" s="777"/>
      <c r="C49" s="797"/>
      <c r="D49" s="1010" t="s">
        <v>94</v>
      </c>
      <c r="E49" s="777"/>
      <c r="F49" s="777"/>
      <c r="G49" s="797"/>
      <c r="H49" s="1010" t="s">
        <v>286</v>
      </c>
      <c r="I49" s="777"/>
      <c r="J49" s="777"/>
      <c r="K49" s="797"/>
      <c r="L49" s="213"/>
      <c r="M49" s="1010"/>
      <c r="N49" s="778"/>
      <c r="O49" s="2"/>
      <c r="P49" s="2"/>
      <c r="Q49" s="2"/>
      <c r="R49" s="2"/>
      <c r="S49" s="2"/>
      <c r="T49" s="2"/>
      <c r="U49" s="2"/>
      <c r="V49" s="2"/>
      <c r="W49" s="2"/>
      <c r="X49" s="2"/>
      <c r="Y49" s="2"/>
      <c r="Z49" s="2"/>
    </row>
    <row r="50" spans="1:26" ht="78" customHeight="1">
      <c r="A50" s="961" t="s">
        <v>274</v>
      </c>
      <c r="B50" s="777"/>
      <c r="C50" s="797"/>
      <c r="D50" s="1010" t="s">
        <v>94</v>
      </c>
      <c r="E50" s="777"/>
      <c r="F50" s="777"/>
      <c r="G50" s="797"/>
      <c r="H50" s="1010" t="s">
        <v>287</v>
      </c>
      <c r="I50" s="777"/>
      <c r="J50" s="777"/>
      <c r="K50" s="797"/>
      <c r="L50" s="214"/>
      <c r="M50" s="1010"/>
      <c r="N50" s="778"/>
      <c r="O50" s="2"/>
      <c r="P50" s="2"/>
      <c r="Q50" s="2"/>
      <c r="R50" s="2"/>
      <c r="S50" s="2"/>
      <c r="T50" s="2"/>
      <c r="U50" s="2"/>
      <c r="V50" s="2"/>
      <c r="W50" s="2"/>
      <c r="X50" s="2"/>
      <c r="Y50" s="2"/>
      <c r="Z50" s="2"/>
    </row>
    <row r="51" spans="1:26" ht="49.5" customHeight="1">
      <c r="A51" s="961" t="s">
        <v>98</v>
      </c>
      <c r="B51" s="777"/>
      <c r="C51" s="797"/>
      <c r="D51" s="1010" t="s">
        <v>94</v>
      </c>
      <c r="E51" s="777"/>
      <c r="F51" s="777"/>
      <c r="G51" s="797"/>
      <c r="H51" s="1010" t="s">
        <v>99</v>
      </c>
      <c r="I51" s="777"/>
      <c r="J51" s="777"/>
      <c r="K51" s="797"/>
      <c r="L51" s="213"/>
      <c r="M51" s="1010"/>
      <c r="N51" s="778"/>
      <c r="O51" s="2"/>
      <c r="P51" s="2"/>
      <c r="Q51" s="2"/>
      <c r="R51" s="2"/>
      <c r="S51" s="2"/>
      <c r="T51" s="2"/>
      <c r="U51" s="2"/>
      <c r="V51" s="2"/>
      <c r="W51" s="2"/>
      <c r="X51" s="2"/>
      <c r="Y51" s="2"/>
      <c r="Z51" s="2"/>
    </row>
    <row r="52" spans="1:26" ht="59.25" customHeight="1">
      <c r="A52" s="961" t="s">
        <v>100</v>
      </c>
      <c r="B52" s="777"/>
      <c r="C52" s="797"/>
      <c r="D52" s="1010" t="s">
        <v>101</v>
      </c>
      <c r="E52" s="777"/>
      <c r="F52" s="777"/>
      <c r="G52" s="797"/>
      <c r="H52" s="1010" t="s">
        <v>102</v>
      </c>
      <c r="I52" s="777"/>
      <c r="J52" s="777"/>
      <c r="K52" s="797"/>
      <c r="L52" s="213"/>
      <c r="M52" s="1010"/>
      <c r="N52" s="778"/>
      <c r="O52" s="2"/>
      <c r="P52" s="2"/>
      <c r="Q52" s="2"/>
      <c r="R52" s="2"/>
      <c r="S52" s="2"/>
      <c r="T52" s="2"/>
      <c r="U52" s="2"/>
      <c r="V52" s="2"/>
      <c r="W52" s="2"/>
      <c r="X52" s="2"/>
      <c r="Y52" s="2"/>
      <c r="Z52" s="2"/>
    </row>
    <row r="53" spans="1:26" ht="20.25" customHeight="1">
      <c r="A53" s="1011" t="s">
        <v>103</v>
      </c>
      <c r="B53" s="809"/>
      <c r="C53" s="810"/>
      <c r="D53" s="1012" t="s">
        <v>77</v>
      </c>
      <c r="E53" s="809"/>
      <c r="F53" s="809"/>
      <c r="G53" s="809"/>
      <c r="H53" s="809"/>
      <c r="I53" s="809"/>
      <c r="J53" s="809"/>
      <c r="K53" s="810"/>
      <c r="L53" s="1013"/>
      <c r="M53" s="1014"/>
      <c r="N53" s="820"/>
      <c r="O53" s="2"/>
      <c r="P53" s="2"/>
      <c r="Q53" s="2"/>
      <c r="R53" s="2"/>
      <c r="S53" s="2"/>
      <c r="T53" s="2"/>
      <c r="U53" s="2"/>
      <c r="V53" s="2"/>
      <c r="W53" s="2"/>
      <c r="X53" s="2"/>
      <c r="Y53" s="2"/>
      <c r="Z53" s="2"/>
    </row>
    <row r="54" spans="1:26" ht="20.25" customHeight="1">
      <c r="A54" s="772"/>
      <c r="B54" s="770"/>
      <c r="C54" s="814"/>
      <c r="D54" s="821"/>
      <c r="E54" s="770"/>
      <c r="F54" s="770"/>
      <c r="G54" s="770"/>
      <c r="H54" s="770"/>
      <c r="I54" s="770"/>
      <c r="J54" s="770"/>
      <c r="K54" s="814"/>
      <c r="L54" s="839"/>
      <c r="M54" s="821"/>
      <c r="N54" s="771"/>
      <c r="O54" s="2"/>
      <c r="P54" s="2"/>
      <c r="Q54" s="2"/>
      <c r="R54" s="2"/>
      <c r="S54" s="2"/>
      <c r="T54" s="2"/>
      <c r="U54" s="2"/>
      <c r="V54" s="2"/>
      <c r="W54" s="2"/>
      <c r="X54" s="2"/>
      <c r="Y54" s="2"/>
      <c r="Z54" s="2"/>
    </row>
    <row r="55" spans="1:26" ht="20.25" customHeight="1">
      <c r="A55" s="772"/>
      <c r="B55" s="770"/>
      <c r="C55" s="814"/>
      <c r="D55" s="821"/>
      <c r="E55" s="770"/>
      <c r="F55" s="770"/>
      <c r="G55" s="770"/>
      <c r="H55" s="770"/>
      <c r="I55" s="770"/>
      <c r="J55" s="770"/>
      <c r="K55" s="814"/>
      <c r="L55" s="839"/>
      <c r="M55" s="821"/>
      <c r="N55" s="771"/>
      <c r="O55" s="2"/>
      <c r="P55" s="2"/>
      <c r="Q55" s="2"/>
      <c r="R55" s="2"/>
      <c r="S55" s="2"/>
      <c r="T55" s="2"/>
      <c r="U55" s="2"/>
      <c r="V55" s="2"/>
      <c r="W55" s="2"/>
      <c r="X55" s="2"/>
      <c r="Y55" s="2"/>
      <c r="Z55" s="2"/>
    </row>
    <row r="56" spans="1:26" ht="20.25" customHeight="1">
      <c r="A56" s="773"/>
      <c r="B56" s="774"/>
      <c r="C56" s="811"/>
      <c r="D56" s="836"/>
      <c r="E56" s="774"/>
      <c r="F56" s="774"/>
      <c r="G56" s="774"/>
      <c r="H56" s="774"/>
      <c r="I56" s="774"/>
      <c r="J56" s="774"/>
      <c r="K56" s="811"/>
      <c r="L56" s="800"/>
      <c r="M56" s="821"/>
      <c r="N56" s="771"/>
      <c r="O56" s="2"/>
      <c r="P56" s="2"/>
      <c r="Q56" s="2"/>
      <c r="R56" s="2"/>
      <c r="S56" s="2"/>
      <c r="T56" s="2"/>
      <c r="U56" s="2"/>
      <c r="V56" s="2"/>
      <c r="W56" s="2"/>
      <c r="X56" s="2"/>
      <c r="Y56" s="2"/>
      <c r="Z56" s="2"/>
    </row>
    <row r="57" spans="1:26" ht="48.75" customHeight="1">
      <c r="A57" s="1015" t="s">
        <v>104</v>
      </c>
      <c r="B57" s="777"/>
      <c r="C57" s="797"/>
      <c r="D57" s="1016" t="s">
        <v>134</v>
      </c>
      <c r="E57" s="766"/>
      <c r="F57" s="766"/>
      <c r="G57" s="766"/>
      <c r="H57" s="766"/>
      <c r="I57" s="766"/>
      <c r="J57" s="766"/>
      <c r="K57" s="789"/>
      <c r="L57" s="1017"/>
      <c r="M57" s="791"/>
      <c r="N57" s="79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80" t="s">
        <v>94</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80" t="s">
        <v>135</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80" t="s">
        <v>101</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80" t="s">
        <v>136</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157" t="s">
        <v>193</v>
      </c>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t="s">
        <v>194</v>
      </c>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t="s">
        <v>195</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t="s">
        <v>17</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t="s">
        <v>196</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t="s">
        <v>197</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t="s">
        <v>198</v>
      </c>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t="s">
        <v>7</v>
      </c>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t="s">
        <v>173</v>
      </c>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t="s">
        <v>199</v>
      </c>
      <c r="B160" s="2" t="s">
        <v>200</v>
      </c>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t="s">
        <v>201</v>
      </c>
      <c r="B161" s="2" t="s">
        <v>202</v>
      </c>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t="s">
        <v>276</v>
      </c>
      <c r="B162" s="2" t="s">
        <v>203</v>
      </c>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t="s">
        <v>21</v>
      </c>
      <c r="B163" s="2" t="s">
        <v>204</v>
      </c>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t="s">
        <v>145</v>
      </c>
      <c r="B164" s="2" t="s">
        <v>205</v>
      </c>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t="s">
        <v>147</v>
      </c>
      <c r="B165" s="2" t="s">
        <v>206</v>
      </c>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t="s">
        <v>22</v>
      </c>
      <c r="B166" s="2" t="s">
        <v>208</v>
      </c>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t="s">
        <v>209</v>
      </c>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t="s">
        <v>210</v>
      </c>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t="s">
        <v>211</v>
      </c>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t="s">
        <v>138</v>
      </c>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t="s">
        <v>5</v>
      </c>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t="s">
        <v>105</v>
      </c>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t="s">
        <v>212</v>
      </c>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158" t="s">
        <v>213</v>
      </c>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158" t="s">
        <v>214</v>
      </c>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158" t="s">
        <v>215</v>
      </c>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158" t="s">
        <v>216</v>
      </c>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159" t="s">
        <v>3</v>
      </c>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t="s">
        <v>217</v>
      </c>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t="s">
        <v>94</v>
      </c>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t="s">
        <v>218</v>
      </c>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t="s">
        <v>219</v>
      </c>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97">
    <mergeCell ref="U24:V24"/>
    <mergeCell ref="A25:N25"/>
    <mergeCell ref="A26:C26"/>
    <mergeCell ref="D26:N26"/>
    <mergeCell ref="D27:K27"/>
    <mergeCell ref="M27:N27"/>
    <mergeCell ref="M13:N13"/>
    <mergeCell ref="M14:N14"/>
    <mergeCell ref="H14:K14"/>
    <mergeCell ref="D15:N15"/>
    <mergeCell ref="A12:C12"/>
    <mergeCell ref="D12:N12"/>
    <mergeCell ref="A13:C13"/>
    <mergeCell ref="D13:K13"/>
    <mergeCell ref="A14:C14"/>
    <mergeCell ref="D14:G14"/>
    <mergeCell ref="A15:C16"/>
    <mergeCell ref="A9:N9"/>
    <mergeCell ref="A10:N10"/>
    <mergeCell ref="S10:Z10"/>
    <mergeCell ref="A11:C11"/>
    <mergeCell ref="D11:N11"/>
    <mergeCell ref="S11:S12"/>
    <mergeCell ref="U11:Y11"/>
    <mergeCell ref="D8:K8"/>
    <mergeCell ref="M8:N8"/>
    <mergeCell ref="A1:N3"/>
    <mergeCell ref="A4:N4"/>
    <mergeCell ref="A5:N5"/>
    <mergeCell ref="A6:N6"/>
    <mergeCell ref="A7:C7"/>
    <mergeCell ref="D7:N7"/>
    <mergeCell ref="A8:C8"/>
    <mergeCell ref="M48:N48"/>
    <mergeCell ref="D49:G49"/>
    <mergeCell ref="H49:K49"/>
    <mergeCell ref="D50:G50"/>
    <mergeCell ref="H50:K50"/>
    <mergeCell ref="L57:N57"/>
    <mergeCell ref="D51:G51"/>
    <mergeCell ref="H51:K51"/>
    <mergeCell ref="D52:G52"/>
    <mergeCell ref="H52:K52"/>
    <mergeCell ref="D53:K56"/>
    <mergeCell ref="L53:L56"/>
    <mergeCell ref="D57:K57"/>
    <mergeCell ref="M49:N49"/>
    <mergeCell ref="M50:N50"/>
    <mergeCell ref="M51:N51"/>
    <mergeCell ref="M52:N52"/>
    <mergeCell ref="M53:N56"/>
    <mergeCell ref="M44:N44"/>
    <mergeCell ref="D45:K45"/>
    <mergeCell ref="M45:N45"/>
    <mergeCell ref="A46:N46"/>
    <mergeCell ref="A47:N47"/>
    <mergeCell ref="A52:C52"/>
    <mergeCell ref="A53:C56"/>
    <mergeCell ref="A57:C57"/>
    <mergeCell ref="A44:C44"/>
    <mergeCell ref="D44:K44"/>
    <mergeCell ref="D48:G48"/>
    <mergeCell ref="H48:K48"/>
    <mergeCell ref="A45:C45"/>
    <mergeCell ref="A48:C48"/>
    <mergeCell ref="A49:C49"/>
    <mergeCell ref="A50:C50"/>
    <mergeCell ref="A51:C51"/>
    <mergeCell ref="A40:N40"/>
    <mergeCell ref="A41:N41"/>
    <mergeCell ref="A42:C43"/>
    <mergeCell ref="D42:G43"/>
    <mergeCell ref="H42:K43"/>
    <mergeCell ref="L42:L43"/>
    <mergeCell ref="M42:N43"/>
    <mergeCell ref="A32:E32"/>
    <mergeCell ref="F32:N33"/>
    <mergeCell ref="T33:Y33"/>
    <mergeCell ref="A27:C27"/>
    <mergeCell ref="A28:C29"/>
    <mergeCell ref="D28:G28"/>
    <mergeCell ref="H28:L28"/>
    <mergeCell ref="M28:N28"/>
    <mergeCell ref="D29:G29"/>
    <mergeCell ref="M29:N29"/>
    <mergeCell ref="O18:O22"/>
    <mergeCell ref="D20:I22"/>
    <mergeCell ref="A23:N23"/>
    <mergeCell ref="H29:L29"/>
    <mergeCell ref="A31:N31"/>
    <mergeCell ref="A24:N24"/>
    <mergeCell ref="M16:N16"/>
    <mergeCell ref="D17:N17"/>
    <mergeCell ref="D16:G16"/>
    <mergeCell ref="H16:K16"/>
    <mergeCell ref="A17:C22"/>
    <mergeCell ref="J18:N22"/>
  </mergeCells>
  <dataValidations count="6">
    <dataValidation type="list" allowBlank="1" showInputMessage="1" showErrorMessage="1" prompt=" -  - " sqref="M8" xr:uid="{00000000-0002-0000-0700-000000000000}">
      <formula1>$B$117:$B$129</formula1>
    </dataValidation>
    <dataValidation type="list" allowBlank="1" showInputMessage="1" showErrorMessage="1" prompt=" -  - " sqref="D12" xr:uid="{00000000-0002-0000-0700-000001000000}">
      <formula1>$A$110:$A$115</formula1>
    </dataValidation>
    <dataValidation type="list" allowBlank="1" showInputMessage="1" showErrorMessage="1" prompt=" -  - " sqref="D13" xr:uid="{00000000-0002-0000-0700-000002000000}">
      <formula1>$A$121:$A$128</formula1>
    </dataValidation>
    <dataValidation type="list" allowBlank="1" showInputMessage="1" showErrorMessage="1" prompt=" -  - " sqref="D49:D52" xr:uid="{00000000-0002-0000-0700-000003000000}">
      <formula1>$A$78:$A$81</formula1>
    </dataValidation>
    <dataValidation type="list" allowBlank="1" showInputMessage="1" showErrorMessage="1" prompt=" -  - " sqref="D7" xr:uid="{00000000-0002-0000-0700-000004000000}">
      <formula1>$A$145:$A$149</formula1>
    </dataValidation>
    <dataValidation type="list" allowBlank="1" showInputMessage="1" showErrorMessage="1" prompt=" -  - " sqref="D8" xr:uid="{00000000-0002-0000-0700-000005000000}">
      <formula1>$A$135:$A$137</formula1>
    </dataValidation>
  </dataValidations>
  <pageMargins left="0.7" right="0.7" top="0.75" bottom="0.75" header="0" footer="0"/>
  <pageSetup orientation="landscape"/>
  <headerFooter>
    <oddFooter>&amp;LV5-20-05-2022</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00"/>
  </sheetPr>
  <dimension ref="A1:Z1000"/>
  <sheetViews>
    <sheetView workbookViewId="0"/>
  </sheetViews>
  <sheetFormatPr baseColWidth="10" defaultColWidth="12.5703125" defaultRowHeight="15" customHeight="1"/>
  <cols>
    <col min="1" max="1" width="14.140625" customWidth="1"/>
    <col min="3" max="4" width="12.85546875" customWidth="1"/>
    <col min="5" max="5" width="15" customWidth="1"/>
    <col min="6" max="6" width="14" customWidth="1"/>
    <col min="7" max="7" width="8" customWidth="1"/>
    <col min="8" max="8" width="8.7109375" customWidth="1"/>
    <col min="9" max="9" width="9" customWidth="1"/>
    <col min="10" max="10" width="9.5703125" customWidth="1"/>
    <col min="11" max="11" width="23.42578125" customWidth="1"/>
    <col min="12" max="12" width="18.5703125" customWidth="1"/>
    <col min="13" max="13" width="29.85546875" customWidth="1"/>
    <col min="14" max="14" width="15.85546875" customWidth="1"/>
    <col min="15" max="17" width="10.7109375" hidden="1" customWidth="1"/>
    <col min="18" max="18" width="14.85546875" customWidth="1"/>
    <col min="19" max="19" width="14.5703125" customWidth="1"/>
    <col min="20" max="21" width="11.42578125" customWidth="1"/>
    <col min="22" max="22" width="13" customWidth="1"/>
    <col min="24" max="24" width="13" customWidth="1"/>
    <col min="25" max="25" width="15.42578125" customWidth="1"/>
    <col min="26" max="26" width="10" customWidth="1"/>
  </cols>
  <sheetData>
    <row r="1" spans="1:26" ht="23.25" customHeight="1">
      <c r="A1" s="1047"/>
      <c r="B1" s="770"/>
      <c r="C1" s="770"/>
      <c r="D1" s="770"/>
      <c r="E1" s="770"/>
      <c r="F1" s="770"/>
      <c r="G1" s="770"/>
      <c r="H1" s="770"/>
      <c r="I1" s="770"/>
      <c r="J1" s="770"/>
      <c r="K1" s="770"/>
      <c r="L1" s="770"/>
      <c r="M1" s="771"/>
      <c r="N1" s="222"/>
      <c r="O1" s="222"/>
      <c r="P1" s="222"/>
      <c r="Q1" s="222"/>
      <c r="R1" s="222"/>
      <c r="S1" s="222"/>
      <c r="T1" s="222"/>
      <c r="U1" s="222"/>
      <c r="V1" s="222"/>
      <c r="W1" s="222"/>
      <c r="X1" s="222"/>
      <c r="Y1" s="222"/>
      <c r="Z1" s="222"/>
    </row>
    <row r="2" spans="1:26" ht="23.25" customHeight="1">
      <c r="A2" s="772"/>
      <c r="B2" s="770"/>
      <c r="C2" s="770"/>
      <c r="D2" s="770"/>
      <c r="E2" s="770"/>
      <c r="F2" s="770"/>
      <c r="G2" s="770"/>
      <c r="H2" s="770"/>
      <c r="I2" s="770"/>
      <c r="J2" s="770"/>
      <c r="K2" s="770"/>
      <c r="L2" s="770"/>
      <c r="M2" s="771"/>
      <c r="N2" s="222"/>
      <c r="O2" s="222"/>
      <c r="P2" s="222"/>
      <c r="Q2" s="222"/>
      <c r="R2" s="222"/>
      <c r="S2" s="222"/>
      <c r="T2" s="222"/>
      <c r="U2" s="222"/>
      <c r="V2" s="222"/>
      <c r="W2" s="222"/>
      <c r="X2" s="222"/>
      <c r="Y2" s="222"/>
      <c r="Z2" s="222"/>
    </row>
    <row r="3" spans="1:26" ht="23.25" customHeight="1">
      <c r="A3" s="773"/>
      <c r="B3" s="774"/>
      <c r="C3" s="774"/>
      <c r="D3" s="774"/>
      <c r="E3" s="774"/>
      <c r="F3" s="774"/>
      <c r="G3" s="774"/>
      <c r="H3" s="774"/>
      <c r="I3" s="774"/>
      <c r="J3" s="774"/>
      <c r="K3" s="774"/>
      <c r="L3" s="774"/>
      <c r="M3" s="775"/>
      <c r="N3" s="222"/>
      <c r="O3" s="222"/>
      <c r="P3" s="222"/>
      <c r="Q3" s="222"/>
      <c r="R3" s="222"/>
      <c r="S3" s="222"/>
      <c r="T3" s="222"/>
      <c r="U3" s="222"/>
      <c r="V3" s="222"/>
      <c r="W3" s="222"/>
      <c r="X3" s="222"/>
      <c r="Y3" s="222"/>
      <c r="Z3" s="222"/>
    </row>
    <row r="4" spans="1:26" ht="9.75" customHeight="1">
      <c r="A4" s="1048"/>
      <c r="B4" s="777"/>
      <c r="C4" s="777"/>
      <c r="D4" s="777"/>
      <c r="E4" s="777"/>
      <c r="F4" s="777"/>
      <c r="G4" s="777"/>
      <c r="H4" s="777"/>
      <c r="I4" s="777"/>
      <c r="J4" s="777"/>
      <c r="K4" s="777"/>
      <c r="L4" s="777"/>
      <c r="M4" s="778"/>
      <c r="N4" s="222"/>
      <c r="O4" s="222"/>
      <c r="P4" s="222"/>
      <c r="Q4" s="222"/>
      <c r="R4" s="222"/>
      <c r="S4" s="222"/>
      <c r="T4" s="222"/>
      <c r="U4" s="222"/>
      <c r="V4" s="222"/>
      <c r="W4" s="222"/>
      <c r="X4" s="222"/>
      <c r="Y4" s="222"/>
      <c r="Z4" s="222"/>
    </row>
    <row r="5" spans="1:26" ht="29.25" customHeight="1">
      <c r="A5" s="779" t="s">
        <v>0</v>
      </c>
      <c r="B5" s="766"/>
      <c r="C5" s="766"/>
      <c r="D5" s="766"/>
      <c r="E5" s="766"/>
      <c r="F5" s="766"/>
      <c r="G5" s="766"/>
      <c r="H5" s="766"/>
      <c r="I5" s="766"/>
      <c r="J5" s="766"/>
      <c r="K5" s="766"/>
      <c r="L5" s="766"/>
      <c r="M5" s="767"/>
      <c r="N5" s="222"/>
      <c r="O5" s="222"/>
      <c r="P5" s="222"/>
      <c r="Q5" s="222"/>
      <c r="R5" s="222"/>
      <c r="S5" s="222"/>
      <c r="T5" s="222"/>
      <c r="U5" s="222"/>
      <c r="V5" s="222"/>
      <c r="W5" s="222"/>
      <c r="X5" s="222"/>
      <c r="Y5" s="222"/>
      <c r="Z5" s="222"/>
    </row>
    <row r="6" spans="1:26" ht="24" customHeight="1">
      <c r="A6" s="1049" t="s">
        <v>1</v>
      </c>
      <c r="B6" s="781"/>
      <c r="C6" s="781"/>
      <c r="D6" s="781"/>
      <c r="E6" s="781"/>
      <c r="F6" s="781"/>
      <c r="G6" s="781"/>
      <c r="H6" s="781"/>
      <c r="I6" s="781"/>
      <c r="J6" s="781"/>
      <c r="K6" s="781"/>
      <c r="L6" s="781"/>
      <c r="M6" s="782"/>
      <c r="N6" s="222"/>
      <c r="O6" s="222"/>
      <c r="P6" s="222"/>
      <c r="Q6" s="222"/>
      <c r="R6" s="222"/>
      <c r="S6" s="222"/>
      <c r="T6" s="222"/>
      <c r="U6" s="222"/>
      <c r="V6" s="222"/>
      <c r="W6" s="222"/>
      <c r="X6" s="222"/>
      <c r="Y6" s="222"/>
      <c r="Z6" s="222"/>
    </row>
    <row r="7" spans="1:26" ht="56.25" customHeight="1">
      <c r="A7" s="1050" t="s">
        <v>2</v>
      </c>
      <c r="B7" s="784"/>
      <c r="C7" s="785"/>
      <c r="D7" s="1051" t="s">
        <v>3</v>
      </c>
      <c r="E7" s="784"/>
      <c r="F7" s="784"/>
      <c r="G7" s="784"/>
      <c r="H7" s="784"/>
      <c r="I7" s="784"/>
      <c r="J7" s="784"/>
      <c r="K7" s="784"/>
      <c r="L7" s="784"/>
      <c r="M7" s="787"/>
      <c r="N7" s="222"/>
      <c r="O7" s="222"/>
      <c r="P7" s="222"/>
      <c r="Q7" s="222"/>
      <c r="R7" s="222"/>
      <c r="S7" s="222"/>
      <c r="T7" s="222"/>
      <c r="U7" s="222"/>
      <c r="V7" s="222"/>
      <c r="W7" s="222"/>
      <c r="X7" s="222"/>
      <c r="Y7" s="222"/>
      <c r="Z7" s="222"/>
    </row>
    <row r="8" spans="1:26" ht="34.5" customHeight="1">
      <c r="A8" s="1052" t="s">
        <v>4</v>
      </c>
      <c r="B8" s="766"/>
      <c r="C8" s="789"/>
      <c r="D8" s="1045" t="s">
        <v>105</v>
      </c>
      <c r="E8" s="766"/>
      <c r="F8" s="766"/>
      <c r="G8" s="766"/>
      <c r="H8" s="766"/>
      <c r="I8" s="766"/>
      <c r="J8" s="767"/>
      <c r="K8" s="223" t="s">
        <v>6</v>
      </c>
      <c r="L8" s="1046" t="s">
        <v>173</v>
      </c>
      <c r="M8" s="767"/>
      <c r="N8" s="222"/>
      <c r="O8" s="222"/>
      <c r="P8" s="222"/>
      <c r="Q8" s="222"/>
      <c r="R8" s="222"/>
      <c r="S8" s="222"/>
      <c r="T8" s="222"/>
      <c r="U8" s="222"/>
      <c r="V8" s="222"/>
      <c r="W8" s="222"/>
      <c r="X8" s="222"/>
      <c r="Y8" s="222"/>
      <c r="Z8" s="222"/>
    </row>
    <row r="9" spans="1:26" ht="16.5" customHeight="1">
      <c r="A9" s="790"/>
      <c r="B9" s="791"/>
      <c r="C9" s="791"/>
      <c r="D9" s="791"/>
      <c r="E9" s="791"/>
      <c r="F9" s="791"/>
      <c r="G9" s="791"/>
      <c r="H9" s="791"/>
      <c r="I9" s="791"/>
      <c r="J9" s="791"/>
      <c r="K9" s="791"/>
      <c r="L9" s="791"/>
      <c r="M9" s="792"/>
      <c r="N9" s="222"/>
      <c r="O9" s="222"/>
      <c r="P9" s="222"/>
      <c r="Q9" s="222"/>
      <c r="R9" s="222"/>
      <c r="S9" s="222"/>
      <c r="T9" s="222"/>
      <c r="U9" s="222"/>
      <c r="V9" s="222"/>
      <c r="W9" s="222"/>
      <c r="X9" s="222"/>
      <c r="Y9" s="222"/>
      <c r="Z9" s="222"/>
    </row>
    <row r="10" spans="1:26" ht="25.5" customHeight="1">
      <c r="A10" s="1053" t="s">
        <v>8</v>
      </c>
      <c r="B10" s="794"/>
      <c r="C10" s="794"/>
      <c r="D10" s="794"/>
      <c r="E10" s="794"/>
      <c r="F10" s="794"/>
      <c r="G10" s="794"/>
      <c r="H10" s="794"/>
      <c r="I10" s="794"/>
      <c r="J10" s="794"/>
      <c r="K10" s="794"/>
      <c r="L10" s="794"/>
      <c r="M10" s="795"/>
      <c r="N10" s="222"/>
      <c r="O10" s="222"/>
      <c r="P10" s="222"/>
      <c r="Q10" s="222"/>
      <c r="R10" s="1054" t="s">
        <v>9</v>
      </c>
      <c r="S10" s="777"/>
      <c r="T10" s="777"/>
      <c r="U10" s="777"/>
      <c r="V10" s="777"/>
      <c r="W10" s="777"/>
      <c r="X10" s="777"/>
      <c r="Y10" s="797"/>
      <c r="Z10" s="222"/>
    </row>
    <row r="11" spans="1:26" ht="27" customHeight="1">
      <c r="A11" s="1050" t="s">
        <v>10</v>
      </c>
      <c r="B11" s="784"/>
      <c r="C11" s="785"/>
      <c r="D11" s="1055" t="s">
        <v>288</v>
      </c>
      <c r="E11" s="784"/>
      <c r="F11" s="784"/>
      <c r="G11" s="784"/>
      <c r="H11" s="784"/>
      <c r="I11" s="784"/>
      <c r="J11" s="784"/>
      <c r="K11" s="784"/>
      <c r="L11" s="784"/>
      <c r="M11" s="787"/>
      <c r="N11" s="224"/>
      <c r="O11" s="224"/>
      <c r="P11" s="224"/>
      <c r="Q11" s="222"/>
      <c r="R11" s="799" t="s">
        <v>12</v>
      </c>
      <c r="S11" s="5" t="s">
        <v>13</v>
      </c>
      <c r="T11" s="801" t="s">
        <v>14</v>
      </c>
      <c r="U11" s="777"/>
      <c r="V11" s="777"/>
      <c r="W11" s="777"/>
      <c r="X11" s="802"/>
      <c r="Y11" s="6" t="s">
        <v>15</v>
      </c>
      <c r="Z11" s="224"/>
    </row>
    <row r="12" spans="1:26" ht="36.75" customHeight="1">
      <c r="A12" s="1060" t="s">
        <v>16</v>
      </c>
      <c r="B12" s="777"/>
      <c r="C12" s="797"/>
      <c r="D12" s="1061" t="s">
        <v>17</v>
      </c>
      <c r="E12" s="777"/>
      <c r="F12" s="777"/>
      <c r="G12" s="777"/>
      <c r="H12" s="777"/>
      <c r="I12" s="777"/>
      <c r="J12" s="777"/>
      <c r="K12" s="777"/>
      <c r="L12" s="777"/>
      <c r="M12" s="778"/>
      <c r="N12" s="224"/>
      <c r="O12" s="224"/>
      <c r="P12" s="224"/>
      <c r="Q12" s="222"/>
      <c r="R12" s="800"/>
      <c r="S12" s="7" t="s">
        <v>18</v>
      </c>
      <c r="T12" s="8" t="s">
        <v>19</v>
      </c>
      <c r="U12" s="8" t="s">
        <v>20</v>
      </c>
      <c r="V12" s="8" t="s">
        <v>21</v>
      </c>
      <c r="W12" s="8" t="s">
        <v>22</v>
      </c>
      <c r="X12" s="9" t="s">
        <v>23</v>
      </c>
      <c r="Y12" s="10"/>
      <c r="Z12" s="224"/>
    </row>
    <row r="13" spans="1:26" ht="38.25" customHeight="1">
      <c r="A13" s="1060" t="s">
        <v>24</v>
      </c>
      <c r="B13" s="777"/>
      <c r="C13" s="797"/>
      <c r="D13" s="940" t="s">
        <v>21</v>
      </c>
      <c r="E13" s="777"/>
      <c r="F13" s="777"/>
      <c r="G13" s="777"/>
      <c r="H13" s="777"/>
      <c r="I13" s="777"/>
      <c r="J13" s="797"/>
      <c r="K13" s="225" t="s">
        <v>25</v>
      </c>
      <c r="L13" s="1056" t="s">
        <v>289</v>
      </c>
      <c r="M13" s="778"/>
      <c r="N13" s="224"/>
      <c r="O13" s="224"/>
      <c r="P13" s="224"/>
      <c r="Q13" s="224"/>
      <c r="R13" s="12" t="s">
        <v>27</v>
      </c>
      <c r="S13" s="226"/>
      <c r="T13" s="227" t="s">
        <v>28</v>
      </c>
      <c r="U13" s="228"/>
      <c r="V13" s="229"/>
      <c r="W13" s="229"/>
      <c r="X13" s="229"/>
      <c r="Y13" s="12" t="s">
        <v>29</v>
      </c>
      <c r="Z13" s="224"/>
    </row>
    <row r="14" spans="1:26" ht="34.5" customHeight="1">
      <c r="A14" s="1060" t="s">
        <v>30</v>
      </c>
      <c r="B14" s="777"/>
      <c r="C14" s="797"/>
      <c r="D14" s="1062" t="s">
        <v>108</v>
      </c>
      <c r="E14" s="777"/>
      <c r="F14" s="797"/>
      <c r="G14" s="1058" t="s">
        <v>109</v>
      </c>
      <c r="H14" s="777"/>
      <c r="I14" s="777"/>
      <c r="J14" s="797"/>
      <c r="K14" s="230" t="s">
        <v>110</v>
      </c>
      <c r="L14" s="1057" t="s">
        <v>111</v>
      </c>
      <c r="M14" s="778"/>
      <c r="N14" s="224"/>
      <c r="O14" s="224"/>
      <c r="P14" s="224"/>
      <c r="Q14" s="224"/>
      <c r="R14" s="17" t="s">
        <v>32</v>
      </c>
      <c r="S14" s="229"/>
      <c r="T14" s="231"/>
      <c r="U14" s="232" t="s">
        <v>28</v>
      </c>
      <c r="V14" s="229"/>
      <c r="W14" s="229"/>
      <c r="X14" s="229"/>
      <c r="Y14" s="17" t="s">
        <v>29</v>
      </c>
      <c r="Z14" s="224"/>
    </row>
    <row r="15" spans="1:26" ht="24.75" customHeight="1">
      <c r="A15" s="808" t="s">
        <v>33</v>
      </c>
      <c r="B15" s="809"/>
      <c r="C15" s="810"/>
      <c r="D15" s="1059"/>
      <c r="E15" s="777"/>
      <c r="F15" s="777"/>
      <c r="G15" s="777"/>
      <c r="H15" s="777"/>
      <c r="I15" s="777"/>
      <c r="J15" s="777"/>
      <c r="K15" s="777"/>
      <c r="L15" s="777"/>
      <c r="M15" s="778"/>
      <c r="N15" s="224"/>
      <c r="O15" s="224"/>
      <c r="P15" s="224"/>
      <c r="Q15" s="224"/>
      <c r="R15" s="17" t="s">
        <v>34</v>
      </c>
      <c r="S15" s="229"/>
      <c r="T15" s="229"/>
      <c r="U15" s="232" t="s">
        <v>28</v>
      </c>
      <c r="V15" s="232" t="s">
        <v>28</v>
      </c>
      <c r="W15" s="229"/>
      <c r="X15" s="229"/>
      <c r="Y15" s="17" t="s">
        <v>34</v>
      </c>
      <c r="Z15" s="224"/>
    </row>
    <row r="16" spans="1:26" ht="36.75" customHeight="1">
      <c r="A16" s="773"/>
      <c r="B16" s="774"/>
      <c r="C16" s="811"/>
      <c r="D16" s="1040" t="s">
        <v>35</v>
      </c>
      <c r="E16" s="777"/>
      <c r="F16" s="797"/>
      <c r="G16" s="1041" t="s">
        <v>36</v>
      </c>
      <c r="H16" s="777"/>
      <c r="I16" s="777"/>
      <c r="J16" s="797"/>
      <c r="K16" s="233" t="s">
        <v>37</v>
      </c>
      <c r="L16" s="1038" t="s">
        <v>38</v>
      </c>
      <c r="M16" s="778"/>
      <c r="N16" s="224"/>
      <c r="O16" s="224"/>
      <c r="P16" s="224"/>
      <c r="Q16" s="224"/>
      <c r="R16" s="17" t="s">
        <v>39</v>
      </c>
      <c r="S16" s="229"/>
      <c r="T16" s="229"/>
      <c r="U16" s="229"/>
      <c r="V16" s="232" t="s">
        <v>28</v>
      </c>
      <c r="W16" s="232" t="s">
        <v>28</v>
      </c>
      <c r="X16" s="232" t="s">
        <v>28</v>
      </c>
      <c r="Y16" s="17" t="s">
        <v>39</v>
      </c>
      <c r="Z16" s="224"/>
    </row>
    <row r="17" spans="1:26" ht="39.75" customHeight="1">
      <c r="A17" s="808" t="s">
        <v>40</v>
      </c>
      <c r="B17" s="809"/>
      <c r="C17" s="810"/>
      <c r="D17" s="1039"/>
      <c r="E17" s="777"/>
      <c r="F17" s="777"/>
      <c r="G17" s="777"/>
      <c r="H17" s="777"/>
      <c r="I17" s="777"/>
      <c r="J17" s="777"/>
      <c r="K17" s="777"/>
      <c r="L17" s="777"/>
      <c r="M17" s="778"/>
      <c r="N17" s="224"/>
      <c r="O17" s="224"/>
      <c r="P17" s="224"/>
      <c r="Q17" s="224"/>
      <c r="R17" s="23" t="s">
        <v>42</v>
      </c>
      <c r="S17" s="234"/>
      <c r="T17" s="234"/>
      <c r="U17" s="234"/>
      <c r="V17" s="234"/>
      <c r="W17" s="235" t="s">
        <v>28</v>
      </c>
      <c r="X17" s="236" t="s">
        <v>28</v>
      </c>
      <c r="Y17" s="23" t="s">
        <v>42</v>
      </c>
      <c r="Z17" s="224"/>
    </row>
    <row r="18" spans="1:26" ht="20.25" customHeight="1">
      <c r="A18" s="772"/>
      <c r="B18" s="770"/>
      <c r="C18" s="814"/>
      <c r="D18" s="27" t="s">
        <v>114</v>
      </c>
      <c r="E18" s="28">
        <v>2023</v>
      </c>
      <c r="F18" s="28">
        <v>2024</v>
      </c>
      <c r="G18" s="28">
        <v>2025</v>
      </c>
      <c r="H18" s="28">
        <v>2026</v>
      </c>
      <c r="I18" s="1042" t="s">
        <v>115</v>
      </c>
      <c r="J18" s="809"/>
      <c r="K18" s="809"/>
      <c r="L18" s="809"/>
      <c r="M18" s="820"/>
      <c r="N18" s="1043"/>
      <c r="O18" s="224"/>
      <c r="P18" s="224"/>
      <c r="Q18" s="222"/>
      <c r="R18" s="222"/>
      <c r="S18" s="222"/>
      <c r="T18" s="222"/>
      <c r="U18" s="222"/>
      <c r="V18" s="222"/>
      <c r="W18" s="222"/>
      <c r="X18" s="222"/>
      <c r="Y18" s="222"/>
      <c r="Z18" s="224"/>
    </row>
    <row r="19" spans="1:26" ht="20.25" customHeight="1">
      <c r="A19" s="772"/>
      <c r="B19" s="770"/>
      <c r="C19" s="814"/>
      <c r="D19" s="65" t="s">
        <v>45</v>
      </c>
      <c r="E19" s="189" t="s">
        <v>101</v>
      </c>
      <c r="F19" s="189" t="s">
        <v>101</v>
      </c>
      <c r="G19" s="189" t="s">
        <v>101</v>
      </c>
      <c r="H19" s="189" t="s">
        <v>101</v>
      </c>
      <c r="I19" s="821"/>
      <c r="J19" s="770"/>
      <c r="K19" s="770"/>
      <c r="L19" s="770"/>
      <c r="M19" s="771"/>
      <c r="N19" s="772"/>
      <c r="O19" s="222"/>
      <c r="P19" s="222"/>
      <c r="Q19" s="222"/>
      <c r="R19" s="222"/>
      <c r="S19" s="222"/>
      <c r="T19" s="222"/>
      <c r="U19" s="222"/>
      <c r="V19" s="222"/>
      <c r="W19" s="222"/>
      <c r="X19" s="222"/>
      <c r="Y19" s="31"/>
      <c r="Z19" s="222"/>
    </row>
    <row r="20" spans="1:26" ht="18.75" customHeight="1">
      <c r="A20" s="772"/>
      <c r="B20" s="770"/>
      <c r="C20" s="814"/>
      <c r="D20" s="1044"/>
      <c r="E20" s="809"/>
      <c r="F20" s="809"/>
      <c r="G20" s="809"/>
      <c r="H20" s="866"/>
      <c r="I20" s="821"/>
      <c r="J20" s="770"/>
      <c r="K20" s="770"/>
      <c r="L20" s="770"/>
      <c r="M20" s="771"/>
      <c r="N20" s="772"/>
      <c r="O20" s="222"/>
      <c r="P20" s="222"/>
      <c r="Q20" s="222"/>
      <c r="R20" s="222"/>
      <c r="S20" s="222"/>
      <c r="T20" s="222"/>
      <c r="U20" s="222"/>
      <c r="V20" s="222"/>
      <c r="W20" s="222"/>
      <c r="X20" s="222"/>
      <c r="Y20" s="222"/>
      <c r="Z20" s="222"/>
    </row>
    <row r="21" spans="1:26" ht="12.75" customHeight="1">
      <c r="A21" s="772"/>
      <c r="B21" s="770"/>
      <c r="C21" s="814"/>
      <c r="D21" s="821"/>
      <c r="E21" s="770"/>
      <c r="F21" s="770"/>
      <c r="G21" s="770"/>
      <c r="H21" s="903"/>
      <c r="I21" s="821"/>
      <c r="J21" s="770"/>
      <c r="K21" s="770"/>
      <c r="L21" s="770"/>
      <c r="M21" s="771"/>
      <c r="N21" s="772"/>
      <c r="O21" s="222"/>
      <c r="P21" s="222"/>
      <c r="Q21" s="222"/>
      <c r="R21" s="222"/>
      <c r="S21" s="222"/>
      <c r="T21" s="222"/>
      <c r="U21" s="222"/>
      <c r="V21" s="222"/>
      <c r="W21" s="222"/>
      <c r="X21" s="222"/>
      <c r="Y21" s="222"/>
      <c r="Z21" s="222"/>
    </row>
    <row r="22" spans="1:26" ht="13.5" customHeight="1">
      <c r="A22" s="815"/>
      <c r="B22" s="816"/>
      <c r="C22" s="817"/>
      <c r="D22" s="822"/>
      <c r="E22" s="816"/>
      <c r="F22" s="816"/>
      <c r="G22" s="816"/>
      <c r="H22" s="904"/>
      <c r="I22" s="822"/>
      <c r="J22" s="816"/>
      <c r="K22" s="816"/>
      <c r="L22" s="816"/>
      <c r="M22" s="823"/>
      <c r="N22" s="772"/>
      <c r="O22" s="222"/>
      <c r="P22" s="222"/>
      <c r="Q22" s="222"/>
      <c r="R22" s="222"/>
      <c r="S22" s="222"/>
      <c r="T22" s="222"/>
      <c r="U22" s="222"/>
      <c r="V22" s="222"/>
      <c r="W22" s="222"/>
      <c r="X22" s="222"/>
      <c r="Y22" s="222"/>
      <c r="Z22" s="222"/>
    </row>
    <row r="23" spans="1:26" ht="9" customHeight="1">
      <c r="A23" s="843"/>
      <c r="B23" s="794"/>
      <c r="C23" s="794"/>
      <c r="D23" s="794"/>
      <c r="E23" s="794"/>
      <c r="F23" s="794"/>
      <c r="G23" s="794"/>
      <c r="H23" s="794"/>
      <c r="I23" s="794"/>
      <c r="J23" s="794"/>
      <c r="K23" s="794"/>
      <c r="L23" s="794"/>
      <c r="M23" s="795"/>
      <c r="N23" s="222"/>
      <c r="O23" s="222"/>
      <c r="P23" s="222"/>
      <c r="Q23" s="222"/>
      <c r="R23" s="222"/>
      <c r="S23" s="222"/>
      <c r="T23" s="222"/>
      <c r="U23" s="222"/>
      <c r="V23" s="222"/>
      <c r="W23" s="222"/>
      <c r="X23" s="222"/>
      <c r="Y23" s="222"/>
      <c r="Z23" s="222"/>
    </row>
    <row r="24" spans="1:26" ht="36" customHeight="1">
      <c r="A24" s="1049" t="s">
        <v>46</v>
      </c>
      <c r="B24" s="781"/>
      <c r="C24" s="781"/>
      <c r="D24" s="781"/>
      <c r="E24" s="781"/>
      <c r="F24" s="781"/>
      <c r="G24" s="781"/>
      <c r="H24" s="781"/>
      <c r="I24" s="781"/>
      <c r="J24" s="781"/>
      <c r="K24" s="781"/>
      <c r="L24" s="781"/>
      <c r="M24" s="782"/>
      <c r="N24" s="222"/>
      <c r="O24" s="222"/>
      <c r="P24" s="222"/>
      <c r="Q24" s="222"/>
      <c r="R24" s="222"/>
      <c r="S24" s="222"/>
      <c r="T24" s="1063"/>
      <c r="U24" s="770"/>
      <c r="V24" s="222"/>
      <c r="W24" s="222"/>
      <c r="X24" s="222"/>
      <c r="Y24" s="222"/>
      <c r="Z24" s="222"/>
    </row>
    <row r="25" spans="1:26" ht="42.75" customHeight="1">
      <c r="A25" s="806" t="s">
        <v>290</v>
      </c>
      <c r="B25" s="777"/>
      <c r="C25" s="777"/>
      <c r="D25" s="777"/>
      <c r="E25" s="777"/>
      <c r="F25" s="777"/>
      <c r="G25" s="777"/>
      <c r="H25" s="777"/>
      <c r="I25" s="777"/>
      <c r="J25" s="777"/>
      <c r="K25" s="777"/>
      <c r="L25" s="777"/>
      <c r="M25" s="797"/>
      <c r="N25" s="222"/>
      <c r="O25" s="222"/>
      <c r="P25" s="222"/>
      <c r="Q25" s="222"/>
      <c r="R25" s="222"/>
      <c r="S25" s="222"/>
      <c r="T25" s="222"/>
      <c r="U25" s="222"/>
      <c r="V25" s="222"/>
      <c r="W25" s="222"/>
      <c r="X25" s="222"/>
      <c r="Y25" s="222"/>
      <c r="Z25" s="222"/>
    </row>
    <row r="26" spans="1:26" ht="123" customHeight="1">
      <c r="A26" s="803" t="s">
        <v>48</v>
      </c>
      <c r="B26" s="777"/>
      <c r="C26" s="797"/>
      <c r="D26" s="889" t="s">
        <v>291</v>
      </c>
      <c r="E26" s="777"/>
      <c r="F26" s="777"/>
      <c r="G26" s="777"/>
      <c r="H26" s="777"/>
      <c r="I26" s="777"/>
      <c r="J26" s="777"/>
      <c r="K26" s="777"/>
      <c r="L26" s="777"/>
      <c r="M26" s="778"/>
      <c r="N26" s="222"/>
      <c r="O26" s="222"/>
      <c r="P26" s="222"/>
      <c r="Q26" s="222"/>
      <c r="R26" s="222"/>
      <c r="S26" s="237"/>
      <c r="T26" s="222"/>
      <c r="U26" s="222"/>
      <c r="V26" s="222"/>
      <c r="W26" s="224"/>
      <c r="X26" s="224"/>
      <c r="Y26" s="222"/>
      <c r="Z26" s="222"/>
    </row>
    <row r="27" spans="1:26" ht="48" customHeight="1">
      <c r="A27" s="1060" t="s">
        <v>50</v>
      </c>
      <c r="B27" s="777"/>
      <c r="C27" s="797"/>
      <c r="D27" s="824" t="s">
        <v>292</v>
      </c>
      <c r="E27" s="809"/>
      <c r="F27" s="809"/>
      <c r="G27" s="809"/>
      <c r="H27" s="809"/>
      <c r="I27" s="809"/>
      <c r="J27" s="810"/>
      <c r="K27" s="32" t="s">
        <v>52</v>
      </c>
      <c r="L27" s="824" t="s">
        <v>118</v>
      </c>
      <c r="M27" s="820"/>
      <c r="N27" s="222"/>
      <c r="O27" s="224"/>
      <c r="P27" s="224"/>
      <c r="Q27" s="224"/>
      <c r="R27" s="224"/>
      <c r="S27" s="237"/>
      <c r="T27" s="224"/>
      <c r="U27" s="224"/>
      <c r="V27" s="224"/>
      <c r="W27" s="224"/>
      <c r="X27" s="224"/>
      <c r="Y27" s="224"/>
      <c r="Z27" s="224"/>
    </row>
    <row r="28" spans="1:26" ht="33.75" customHeight="1">
      <c r="A28" s="1064" t="s">
        <v>53</v>
      </c>
      <c r="B28" s="847"/>
      <c r="C28" s="848"/>
      <c r="D28" s="1065" t="s">
        <v>54</v>
      </c>
      <c r="E28" s="777"/>
      <c r="F28" s="797"/>
      <c r="G28" s="1065" t="s">
        <v>55</v>
      </c>
      <c r="H28" s="777"/>
      <c r="I28" s="777"/>
      <c r="J28" s="777"/>
      <c r="K28" s="797"/>
      <c r="L28" s="1065" t="s">
        <v>56</v>
      </c>
      <c r="M28" s="778"/>
      <c r="N28" s="224"/>
      <c r="O28" s="224"/>
      <c r="P28" s="224"/>
      <c r="Q28" s="224"/>
      <c r="R28" s="224"/>
      <c r="S28" s="237"/>
      <c r="T28" s="224"/>
      <c r="U28" s="224"/>
      <c r="V28" s="224"/>
      <c r="W28" s="224"/>
      <c r="X28" s="224"/>
      <c r="Y28" s="224"/>
      <c r="Z28" s="224"/>
    </row>
    <row r="29" spans="1:26" ht="33.75" customHeight="1">
      <c r="A29" s="815"/>
      <c r="B29" s="816"/>
      <c r="C29" s="817"/>
      <c r="D29" s="1066" t="s">
        <v>237</v>
      </c>
      <c r="E29" s="777"/>
      <c r="F29" s="797"/>
      <c r="G29" s="1068" t="s">
        <v>238</v>
      </c>
      <c r="H29" s="777"/>
      <c r="I29" s="777"/>
      <c r="J29" s="777"/>
      <c r="K29" s="797"/>
      <c r="L29" s="1067" t="s">
        <v>239</v>
      </c>
      <c r="M29" s="797"/>
      <c r="N29" s="222"/>
      <c r="O29" s="222"/>
      <c r="P29" s="222"/>
      <c r="Q29" s="222"/>
      <c r="R29" s="222"/>
      <c r="S29" s="237"/>
      <c r="T29" s="222"/>
      <c r="U29" s="222"/>
      <c r="V29" s="222"/>
      <c r="W29" s="224"/>
      <c r="X29" s="224"/>
      <c r="Y29" s="222"/>
      <c r="Z29" s="222"/>
    </row>
    <row r="30" spans="1:26" ht="15.75" customHeight="1">
      <c r="A30" s="221"/>
      <c r="B30" s="224"/>
      <c r="C30" s="224"/>
      <c r="D30" s="224"/>
      <c r="E30" s="224"/>
      <c r="F30" s="224"/>
      <c r="G30" s="224"/>
      <c r="H30" s="224"/>
      <c r="I30" s="224"/>
      <c r="J30" s="224"/>
      <c r="K30" s="224"/>
      <c r="L30" s="224"/>
      <c r="M30" s="238"/>
      <c r="N30" s="222"/>
      <c r="O30" s="222"/>
      <c r="P30" s="222"/>
      <c r="Q30" s="222"/>
      <c r="R30" s="222"/>
      <c r="S30" s="237"/>
      <c r="T30" s="222"/>
      <c r="U30" s="222"/>
      <c r="V30" s="222"/>
      <c r="W30" s="224"/>
      <c r="X30" s="224"/>
      <c r="Y30" s="222"/>
      <c r="Z30" s="222"/>
    </row>
    <row r="31" spans="1:26" ht="25.5" customHeight="1">
      <c r="A31" s="1060" t="s">
        <v>60</v>
      </c>
      <c r="B31" s="777"/>
      <c r="C31" s="777"/>
      <c r="D31" s="777"/>
      <c r="E31" s="777"/>
      <c r="F31" s="777"/>
      <c r="G31" s="777"/>
      <c r="H31" s="777"/>
      <c r="I31" s="777"/>
      <c r="J31" s="777"/>
      <c r="K31" s="777"/>
      <c r="L31" s="777"/>
      <c r="M31" s="778"/>
      <c r="N31" s="224"/>
      <c r="O31" s="224"/>
      <c r="P31" s="224"/>
      <c r="Q31" s="224"/>
      <c r="R31" s="224"/>
      <c r="S31" s="237"/>
      <c r="T31" s="222"/>
      <c r="U31" s="222"/>
      <c r="V31" s="222"/>
      <c r="W31" s="224"/>
      <c r="X31" s="224"/>
      <c r="Y31" s="224"/>
      <c r="Z31" s="224"/>
    </row>
    <row r="32" spans="1:26" ht="22.5" customHeight="1">
      <c r="A32" s="825" t="s">
        <v>61</v>
      </c>
      <c r="B32" s="777"/>
      <c r="C32" s="777"/>
      <c r="D32" s="777"/>
      <c r="E32" s="777"/>
      <c r="F32" s="797"/>
      <c r="G32" s="1069" t="s">
        <v>62</v>
      </c>
      <c r="H32" s="809"/>
      <c r="I32" s="809"/>
      <c r="J32" s="809"/>
      <c r="K32" s="809"/>
      <c r="L32" s="809"/>
      <c r="M32" s="820"/>
      <c r="N32" s="222"/>
      <c r="O32" s="222"/>
      <c r="P32" s="222"/>
      <c r="Q32" s="222"/>
      <c r="R32" s="222"/>
      <c r="S32" s="222"/>
      <c r="T32" s="222"/>
      <c r="U32" s="222"/>
      <c r="V32" s="222"/>
      <c r="W32" s="222"/>
      <c r="X32" s="222"/>
      <c r="Y32" s="222"/>
      <c r="Z32" s="222"/>
    </row>
    <row r="33" spans="1:26" ht="30" customHeight="1">
      <c r="A33" s="239" t="s">
        <v>121</v>
      </c>
      <c r="B33" s="69" t="s">
        <v>122</v>
      </c>
      <c r="C33" s="240" t="s">
        <v>65</v>
      </c>
      <c r="D33" s="240" t="s">
        <v>66</v>
      </c>
      <c r="E33" s="240" t="s">
        <v>67</v>
      </c>
      <c r="F33" s="241" t="s">
        <v>68</v>
      </c>
      <c r="G33" s="827"/>
      <c r="H33" s="774"/>
      <c r="I33" s="774"/>
      <c r="J33" s="774"/>
      <c r="K33" s="774"/>
      <c r="L33" s="774"/>
      <c r="M33" s="775"/>
      <c r="N33" s="242"/>
      <c r="O33" s="242"/>
      <c r="P33" s="242"/>
      <c r="Q33" s="242"/>
      <c r="R33" s="242"/>
      <c r="S33" s="1070"/>
      <c r="T33" s="770"/>
      <c r="U33" s="770"/>
      <c r="V33" s="770"/>
      <c r="W33" s="770"/>
      <c r="X33" s="770"/>
      <c r="Y33" s="242"/>
      <c r="Z33" s="242"/>
    </row>
    <row r="34" spans="1:26" ht="28.5" customHeight="1">
      <c r="A34" s="244" t="s">
        <v>293</v>
      </c>
      <c r="B34" s="40">
        <v>1</v>
      </c>
      <c r="C34" s="245">
        <v>4</v>
      </c>
      <c r="D34" s="246">
        <v>5</v>
      </c>
      <c r="E34" s="43"/>
      <c r="F34" s="44">
        <f>C34/D34</f>
        <v>0.8</v>
      </c>
      <c r="G34" s="854"/>
      <c r="H34" s="809"/>
      <c r="I34" s="809"/>
      <c r="J34" s="809"/>
      <c r="K34" s="809"/>
      <c r="L34" s="809"/>
      <c r="M34" s="820"/>
      <c r="N34" s="222"/>
      <c r="O34" s="222"/>
      <c r="P34" s="222"/>
      <c r="Q34" s="222"/>
      <c r="R34" s="222"/>
      <c r="S34" s="770"/>
      <c r="T34" s="770"/>
      <c r="U34" s="770"/>
      <c r="V34" s="770"/>
      <c r="W34" s="770"/>
      <c r="X34" s="770"/>
      <c r="Y34" s="222"/>
      <c r="Z34" s="222"/>
    </row>
    <row r="35" spans="1:26" ht="28.5" customHeight="1">
      <c r="A35" s="244" t="s">
        <v>294</v>
      </c>
      <c r="B35" s="40">
        <v>1</v>
      </c>
      <c r="C35" s="247"/>
      <c r="D35" s="248"/>
      <c r="E35" s="43"/>
      <c r="F35" s="249"/>
      <c r="G35" s="770"/>
      <c r="H35" s="770"/>
      <c r="I35" s="770"/>
      <c r="J35" s="770"/>
      <c r="K35" s="770"/>
      <c r="L35" s="770"/>
      <c r="M35" s="771"/>
      <c r="N35" s="222"/>
      <c r="O35" s="222"/>
      <c r="P35" s="222"/>
      <c r="Q35" s="222"/>
      <c r="R35" s="222"/>
      <c r="S35" s="222"/>
      <c r="T35" s="222"/>
      <c r="U35" s="222"/>
      <c r="V35" s="222"/>
      <c r="W35" s="222"/>
      <c r="X35" s="222"/>
      <c r="Y35" s="222"/>
      <c r="Z35" s="222"/>
    </row>
    <row r="36" spans="1:26" ht="28.5" customHeight="1">
      <c r="A36" s="39"/>
      <c r="B36" s="40"/>
      <c r="C36" s="247"/>
      <c r="D36" s="248"/>
      <c r="E36" s="43"/>
      <c r="F36" s="249"/>
      <c r="G36" s="770"/>
      <c r="H36" s="770"/>
      <c r="I36" s="770"/>
      <c r="J36" s="770"/>
      <c r="K36" s="770"/>
      <c r="L36" s="770"/>
      <c r="M36" s="771"/>
      <c r="N36" s="222"/>
      <c r="O36" s="222"/>
      <c r="P36" s="222"/>
      <c r="Q36" s="222"/>
      <c r="R36" s="222"/>
      <c r="S36" s="222"/>
      <c r="T36" s="222"/>
      <c r="U36" s="222"/>
      <c r="V36" s="222"/>
      <c r="W36" s="222"/>
      <c r="X36" s="222"/>
      <c r="Y36" s="222"/>
      <c r="Z36" s="222"/>
    </row>
    <row r="37" spans="1:26" ht="28.5" customHeight="1">
      <c r="A37" s="39"/>
      <c r="B37" s="40"/>
      <c r="C37" s="247"/>
      <c r="D37" s="248"/>
      <c r="E37" s="43"/>
      <c r="F37" s="249"/>
      <c r="G37" s="770"/>
      <c r="H37" s="770"/>
      <c r="I37" s="770"/>
      <c r="J37" s="770"/>
      <c r="K37" s="770"/>
      <c r="L37" s="770"/>
      <c r="M37" s="771"/>
      <c r="N37" s="222"/>
      <c r="O37" s="222"/>
      <c r="P37" s="222"/>
      <c r="Q37" s="222"/>
      <c r="R37" s="222"/>
      <c r="S37" s="222"/>
      <c r="T37" s="222"/>
      <c r="U37" s="222"/>
      <c r="V37" s="222"/>
      <c r="W37" s="222"/>
      <c r="X37" s="222"/>
      <c r="Y37" s="222"/>
      <c r="Z37" s="222"/>
    </row>
    <row r="38" spans="1:26" ht="73.5" customHeight="1">
      <c r="A38" s="250" t="s">
        <v>73</v>
      </c>
      <c r="B38" s="46">
        <f>AVERAGE(B34:B37)</f>
        <v>1</v>
      </c>
      <c r="C38" s="251">
        <f t="shared" ref="C38:E38" si="0">SUM(C34:C37)</f>
        <v>4</v>
      </c>
      <c r="D38" s="251">
        <f t="shared" si="0"/>
        <v>5</v>
      </c>
      <c r="E38" s="251">
        <f t="shared" si="0"/>
        <v>0</v>
      </c>
      <c r="F38" s="252">
        <f>AVERAGE(F34:F37)</f>
        <v>0.8</v>
      </c>
      <c r="G38" s="770"/>
      <c r="H38" s="770"/>
      <c r="I38" s="770"/>
      <c r="J38" s="770"/>
      <c r="K38" s="770"/>
      <c r="L38" s="770"/>
      <c r="M38" s="771"/>
      <c r="N38" s="222"/>
      <c r="O38" s="222"/>
      <c r="P38" s="222"/>
      <c r="Q38" s="222"/>
      <c r="R38" s="222"/>
      <c r="S38" s="222"/>
      <c r="T38" s="222"/>
      <c r="U38" s="222"/>
      <c r="V38" s="222"/>
      <c r="W38" s="222"/>
      <c r="X38" s="222"/>
      <c r="Y38" s="222"/>
      <c r="Z38" s="222"/>
    </row>
    <row r="39" spans="1:26" ht="9" customHeight="1">
      <c r="A39" s="253"/>
      <c r="B39" s="222"/>
      <c r="C39" s="222"/>
      <c r="D39" s="222"/>
      <c r="E39" s="222"/>
      <c r="F39" s="222"/>
      <c r="G39" s="774"/>
      <c r="H39" s="774"/>
      <c r="I39" s="774"/>
      <c r="J39" s="774"/>
      <c r="K39" s="774"/>
      <c r="L39" s="774"/>
      <c r="M39" s="775"/>
      <c r="N39" s="222"/>
      <c r="O39" s="222"/>
      <c r="P39" s="222"/>
      <c r="Q39" s="222"/>
      <c r="R39" s="222"/>
      <c r="S39" s="222"/>
      <c r="T39" s="222"/>
      <c r="U39" s="222"/>
      <c r="V39" s="222"/>
      <c r="W39" s="222"/>
      <c r="X39" s="222"/>
      <c r="Y39" s="222"/>
      <c r="Z39" s="222"/>
    </row>
    <row r="40" spans="1:26" ht="36" customHeight="1">
      <c r="A40" s="855" t="s">
        <v>74</v>
      </c>
      <c r="B40" s="777"/>
      <c r="C40" s="777"/>
      <c r="D40" s="777"/>
      <c r="E40" s="777"/>
      <c r="F40" s="777"/>
      <c r="G40" s="777"/>
      <c r="H40" s="777"/>
      <c r="I40" s="777"/>
      <c r="J40" s="777"/>
      <c r="K40" s="777"/>
      <c r="L40" s="777"/>
      <c r="M40" s="778"/>
      <c r="N40" s="222"/>
      <c r="O40" s="222"/>
      <c r="P40" s="222"/>
      <c r="Q40" s="222"/>
      <c r="R40" s="222"/>
      <c r="S40" s="222"/>
      <c r="T40" s="222"/>
      <c r="U40" s="222"/>
      <c r="V40" s="222"/>
      <c r="W40" s="222"/>
      <c r="X40" s="222"/>
      <c r="Y40" s="222"/>
      <c r="Z40" s="222"/>
    </row>
    <row r="41" spans="1:26" ht="343.5" customHeight="1">
      <c r="A41" s="1027" t="s">
        <v>295</v>
      </c>
      <c r="B41" s="809"/>
      <c r="C41" s="809"/>
      <c r="D41" s="809"/>
      <c r="E41" s="809"/>
      <c r="F41" s="809"/>
      <c r="G41" s="809"/>
      <c r="H41" s="809"/>
      <c r="I41" s="809"/>
      <c r="J41" s="809"/>
      <c r="K41" s="809"/>
      <c r="L41" s="809"/>
      <c r="M41" s="820"/>
      <c r="N41" s="222"/>
      <c r="O41" s="222"/>
      <c r="P41" s="222"/>
      <c r="Q41" s="222"/>
      <c r="R41" s="222"/>
      <c r="S41" s="222"/>
      <c r="T41" s="222"/>
      <c r="U41" s="222"/>
      <c r="V41" s="222"/>
      <c r="W41" s="222"/>
      <c r="X41" s="222"/>
      <c r="Y41" s="222"/>
      <c r="Z41" s="222"/>
    </row>
    <row r="42" spans="1:26" ht="31.5" customHeight="1">
      <c r="A42" s="864" t="s">
        <v>76</v>
      </c>
      <c r="B42" s="809"/>
      <c r="C42" s="810"/>
      <c r="D42" s="1073" t="s">
        <v>77</v>
      </c>
      <c r="E42" s="809"/>
      <c r="F42" s="810"/>
      <c r="G42" s="1074" t="s">
        <v>78</v>
      </c>
      <c r="H42" s="809"/>
      <c r="I42" s="809"/>
      <c r="J42" s="810"/>
      <c r="K42" s="1075" t="s">
        <v>79</v>
      </c>
      <c r="L42" s="1071"/>
      <c r="M42" s="820"/>
      <c r="N42" s="254"/>
      <c r="O42" s="255"/>
      <c r="P42" s="255"/>
      <c r="Q42" s="255"/>
      <c r="R42" s="255"/>
      <c r="S42" s="255"/>
      <c r="T42" s="255"/>
      <c r="U42" s="255"/>
      <c r="V42" s="255"/>
      <c r="W42" s="255"/>
      <c r="X42" s="255"/>
      <c r="Y42" s="255"/>
      <c r="Z42" s="255"/>
    </row>
    <row r="43" spans="1:26" ht="31.5" customHeight="1">
      <c r="A43" s="773"/>
      <c r="B43" s="774"/>
      <c r="C43" s="811"/>
      <c r="D43" s="836"/>
      <c r="E43" s="774"/>
      <c r="F43" s="811"/>
      <c r="G43" s="836"/>
      <c r="H43" s="774"/>
      <c r="I43" s="774"/>
      <c r="J43" s="811"/>
      <c r="K43" s="858"/>
      <c r="L43" s="836"/>
      <c r="M43" s="775"/>
      <c r="N43" s="254"/>
      <c r="O43" s="255"/>
      <c r="P43" s="255"/>
      <c r="Q43" s="255"/>
      <c r="R43" s="255"/>
      <c r="S43" s="255"/>
      <c r="T43" s="255"/>
      <c r="U43" s="255"/>
      <c r="V43" s="255"/>
      <c r="W43" s="255"/>
      <c r="X43" s="255"/>
      <c r="Y43" s="255"/>
      <c r="Z43" s="255"/>
    </row>
    <row r="44" spans="1:26" ht="57" customHeight="1">
      <c r="A44" s="1076" t="s">
        <v>81</v>
      </c>
      <c r="B44" s="777"/>
      <c r="C44" s="802"/>
      <c r="D44" s="805" t="s">
        <v>296</v>
      </c>
      <c r="E44" s="777"/>
      <c r="F44" s="777"/>
      <c r="G44" s="777"/>
      <c r="H44" s="777"/>
      <c r="I44" s="777"/>
      <c r="J44" s="797"/>
      <c r="K44" s="76" t="s">
        <v>83</v>
      </c>
      <c r="L44" s="805" t="s">
        <v>189</v>
      </c>
      <c r="M44" s="778"/>
      <c r="N44" s="254"/>
      <c r="O44" s="255"/>
      <c r="P44" s="255"/>
      <c r="Q44" s="255"/>
      <c r="R44" s="255"/>
      <c r="S44" s="255"/>
      <c r="T44" s="255"/>
      <c r="U44" s="255"/>
      <c r="V44" s="255"/>
      <c r="W44" s="255"/>
      <c r="X44" s="255"/>
      <c r="Y44" s="255"/>
      <c r="Z44" s="255"/>
    </row>
    <row r="45" spans="1:26" ht="57.75" customHeight="1">
      <c r="A45" s="1077" t="s">
        <v>85</v>
      </c>
      <c r="B45" s="766"/>
      <c r="C45" s="877"/>
      <c r="D45" s="768" t="s">
        <v>297</v>
      </c>
      <c r="E45" s="766"/>
      <c r="F45" s="766"/>
      <c r="G45" s="766"/>
      <c r="H45" s="766"/>
      <c r="I45" s="766"/>
      <c r="J45" s="789"/>
      <c r="K45" s="77" t="s">
        <v>86</v>
      </c>
      <c r="L45" s="1072">
        <v>45919</v>
      </c>
      <c r="M45" s="767"/>
      <c r="N45" s="224"/>
      <c r="O45" s="224"/>
      <c r="P45" s="224"/>
      <c r="Q45" s="224"/>
      <c r="R45" s="224"/>
      <c r="S45" s="224"/>
      <c r="T45" s="224"/>
      <c r="U45" s="224"/>
      <c r="V45" s="224"/>
      <c r="W45" s="224"/>
      <c r="X45" s="224"/>
      <c r="Y45" s="224"/>
      <c r="Z45" s="224"/>
    </row>
    <row r="46" spans="1:26" ht="35.25" customHeight="1">
      <c r="A46" s="779" t="s">
        <v>191</v>
      </c>
      <c r="B46" s="766"/>
      <c r="C46" s="766"/>
      <c r="D46" s="766"/>
      <c r="E46" s="766"/>
      <c r="F46" s="766"/>
      <c r="G46" s="766"/>
      <c r="H46" s="766"/>
      <c r="I46" s="766"/>
      <c r="J46" s="766"/>
      <c r="K46" s="766"/>
      <c r="L46" s="766"/>
      <c r="M46" s="766"/>
      <c r="N46" s="767"/>
      <c r="O46" s="224"/>
      <c r="P46" s="224"/>
      <c r="Q46" s="224"/>
      <c r="R46" s="224"/>
      <c r="S46" s="224"/>
      <c r="T46" s="224"/>
      <c r="U46" s="224"/>
      <c r="V46" s="224"/>
      <c r="W46" s="224"/>
      <c r="X46" s="224"/>
      <c r="Y46" s="224"/>
      <c r="Z46" s="224"/>
    </row>
    <row r="47" spans="1:26" ht="30.75" customHeight="1">
      <c r="A47" s="1030" t="s">
        <v>272</v>
      </c>
      <c r="B47" s="784"/>
      <c r="C47" s="784"/>
      <c r="D47" s="784"/>
      <c r="E47" s="784"/>
      <c r="F47" s="784"/>
      <c r="G47" s="784"/>
      <c r="H47" s="784"/>
      <c r="I47" s="784"/>
      <c r="J47" s="784"/>
      <c r="K47" s="784"/>
      <c r="L47" s="784"/>
      <c r="M47" s="784"/>
      <c r="N47" s="787"/>
      <c r="O47" s="222"/>
      <c r="P47" s="222"/>
      <c r="Q47" s="222"/>
      <c r="R47" s="222"/>
      <c r="S47" s="222"/>
      <c r="T47" s="222"/>
      <c r="U47" s="222"/>
      <c r="V47" s="222"/>
      <c r="W47" s="222"/>
      <c r="X47" s="222"/>
      <c r="Y47" s="222"/>
      <c r="Z47" s="222"/>
    </row>
    <row r="48" spans="1:26" ht="15.75" customHeight="1">
      <c r="A48" s="1024" t="s">
        <v>89</v>
      </c>
      <c r="B48" s="777"/>
      <c r="C48" s="797"/>
      <c r="D48" s="1031" t="s">
        <v>90</v>
      </c>
      <c r="E48" s="777"/>
      <c r="F48" s="777"/>
      <c r="G48" s="797"/>
      <c r="H48" s="1031" t="s">
        <v>91</v>
      </c>
      <c r="I48" s="777"/>
      <c r="J48" s="777"/>
      <c r="K48" s="797"/>
      <c r="L48" s="57" t="s">
        <v>192</v>
      </c>
      <c r="M48" s="861" t="s">
        <v>91</v>
      </c>
      <c r="N48" s="778"/>
      <c r="O48" s="222"/>
      <c r="P48" s="222"/>
      <c r="Q48" s="222"/>
      <c r="R48" s="222"/>
      <c r="S48" s="222"/>
      <c r="T48" s="222"/>
      <c r="U48" s="222"/>
      <c r="V48" s="222"/>
      <c r="W48" s="222"/>
      <c r="X48" s="222"/>
      <c r="Y48" s="222"/>
      <c r="Z48" s="222"/>
    </row>
    <row r="49" spans="1:26" ht="48" customHeight="1">
      <c r="A49" s="961" t="s">
        <v>93</v>
      </c>
      <c r="B49" s="777"/>
      <c r="C49" s="797"/>
      <c r="D49" s="1010" t="s">
        <v>94</v>
      </c>
      <c r="E49" s="777"/>
      <c r="F49" s="777"/>
      <c r="G49" s="797"/>
      <c r="H49" s="1010" t="s">
        <v>298</v>
      </c>
      <c r="I49" s="777"/>
      <c r="J49" s="777"/>
      <c r="K49" s="797"/>
      <c r="L49" s="213"/>
      <c r="M49" s="1010"/>
      <c r="N49" s="778"/>
      <c r="O49" s="222"/>
      <c r="P49" s="222"/>
      <c r="Q49" s="222"/>
      <c r="R49" s="222"/>
      <c r="S49" s="222"/>
      <c r="T49" s="222"/>
      <c r="U49" s="222"/>
      <c r="V49" s="222"/>
      <c r="W49" s="222"/>
      <c r="X49" s="222"/>
      <c r="Y49" s="222"/>
      <c r="Z49" s="222"/>
    </row>
    <row r="50" spans="1:26" ht="78" customHeight="1">
      <c r="A50" s="961" t="s">
        <v>274</v>
      </c>
      <c r="B50" s="777"/>
      <c r="C50" s="797"/>
      <c r="D50" s="1010" t="s">
        <v>94</v>
      </c>
      <c r="E50" s="777"/>
      <c r="F50" s="777"/>
      <c r="G50" s="797"/>
      <c r="H50" s="1010" t="s">
        <v>287</v>
      </c>
      <c r="I50" s="777"/>
      <c r="J50" s="777"/>
      <c r="K50" s="797"/>
      <c r="L50" s="214"/>
      <c r="M50" s="1010"/>
      <c r="N50" s="778"/>
      <c r="O50" s="222"/>
      <c r="P50" s="222"/>
      <c r="Q50" s="222"/>
      <c r="R50" s="222"/>
      <c r="S50" s="222"/>
      <c r="T50" s="222"/>
      <c r="U50" s="222"/>
      <c r="V50" s="222"/>
      <c r="W50" s="222"/>
      <c r="X50" s="222"/>
      <c r="Y50" s="222"/>
      <c r="Z50" s="222"/>
    </row>
    <row r="51" spans="1:26" ht="49.5" customHeight="1">
      <c r="A51" s="961" t="s">
        <v>98</v>
      </c>
      <c r="B51" s="777"/>
      <c r="C51" s="797"/>
      <c r="D51" s="1010" t="s">
        <v>94</v>
      </c>
      <c r="E51" s="777"/>
      <c r="F51" s="777"/>
      <c r="G51" s="797"/>
      <c r="H51" s="1010" t="s">
        <v>99</v>
      </c>
      <c r="I51" s="777"/>
      <c r="J51" s="777"/>
      <c r="K51" s="797"/>
      <c r="L51" s="213"/>
      <c r="M51" s="1010"/>
      <c r="N51" s="778"/>
      <c r="O51" s="222"/>
      <c r="P51" s="222"/>
      <c r="Q51" s="222"/>
      <c r="R51" s="222"/>
      <c r="S51" s="222"/>
      <c r="T51" s="222"/>
      <c r="U51" s="222"/>
      <c r="V51" s="222"/>
      <c r="W51" s="222"/>
      <c r="X51" s="222"/>
      <c r="Y51" s="222"/>
      <c r="Z51" s="222"/>
    </row>
    <row r="52" spans="1:26" ht="137.25" customHeight="1">
      <c r="A52" s="961" t="s">
        <v>100</v>
      </c>
      <c r="B52" s="777"/>
      <c r="C52" s="797"/>
      <c r="D52" s="1010" t="s">
        <v>101</v>
      </c>
      <c r="E52" s="777"/>
      <c r="F52" s="777"/>
      <c r="G52" s="797"/>
      <c r="H52" s="1010" t="s">
        <v>102</v>
      </c>
      <c r="I52" s="777"/>
      <c r="J52" s="777"/>
      <c r="K52" s="797"/>
      <c r="L52" s="213"/>
      <c r="M52" s="1010"/>
      <c r="N52" s="778"/>
      <c r="O52" s="222"/>
      <c r="P52" s="222"/>
      <c r="Q52" s="222"/>
      <c r="R52" s="222"/>
      <c r="S52" s="222"/>
      <c r="T52" s="222"/>
      <c r="U52" s="222"/>
      <c r="V52" s="222"/>
      <c r="W52" s="222"/>
      <c r="X52" s="222"/>
      <c r="Y52" s="222"/>
      <c r="Z52" s="222"/>
    </row>
    <row r="53" spans="1:26" ht="26.25" customHeight="1">
      <c r="A53" s="1011" t="s">
        <v>103</v>
      </c>
      <c r="B53" s="809"/>
      <c r="C53" s="810"/>
      <c r="D53" s="1012" t="s">
        <v>77</v>
      </c>
      <c r="E53" s="809"/>
      <c r="F53" s="809"/>
      <c r="G53" s="809"/>
      <c r="H53" s="809"/>
      <c r="I53" s="809"/>
      <c r="J53" s="809"/>
      <c r="K53" s="810"/>
      <c r="L53" s="1013"/>
      <c r="M53" s="1014"/>
      <c r="N53" s="820"/>
      <c r="O53" s="222"/>
      <c r="P53" s="222"/>
      <c r="Q53" s="222"/>
      <c r="R53" s="222"/>
      <c r="S53" s="222"/>
      <c r="T53" s="222"/>
      <c r="U53" s="222"/>
      <c r="V53" s="222"/>
      <c r="W53" s="222"/>
      <c r="X53" s="222"/>
      <c r="Y53" s="222"/>
      <c r="Z53" s="222"/>
    </row>
    <row r="54" spans="1:26" ht="26.25" customHeight="1">
      <c r="A54" s="772"/>
      <c r="B54" s="770"/>
      <c r="C54" s="814"/>
      <c r="D54" s="821"/>
      <c r="E54" s="770"/>
      <c r="F54" s="770"/>
      <c r="G54" s="770"/>
      <c r="H54" s="770"/>
      <c r="I54" s="770"/>
      <c r="J54" s="770"/>
      <c r="K54" s="814"/>
      <c r="L54" s="839"/>
      <c r="M54" s="821"/>
      <c r="N54" s="771"/>
      <c r="O54" s="222"/>
      <c r="P54" s="222"/>
      <c r="Q54" s="222"/>
      <c r="R54" s="222"/>
      <c r="S54" s="222"/>
      <c r="T54" s="222"/>
      <c r="U54" s="222"/>
      <c r="V54" s="222"/>
      <c r="W54" s="222"/>
      <c r="X54" s="222"/>
      <c r="Y54" s="222"/>
      <c r="Z54" s="222"/>
    </row>
    <row r="55" spans="1:26" ht="26.25" customHeight="1">
      <c r="A55" s="772"/>
      <c r="B55" s="770"/>
      <c r="C55" s="814"/>
      <c r="D55" s="821"/>
      <c r="E55" s="770"/>
      <c r="F55" s="770"/>
      <c r="G55" s="770"/>
      <c r="H55" s="770"/>
      <c r="I55" s="770"/>
      <c r="J55" s="770"/>
      <c r="K55" s="814"/>
      <c r="L55" s="839"/>
      <c r="M55" s="821"/>
      <c r="N55" s="771"/>
      <c r="O55" s="222"/>
      <c r="P55" s="222"/>
      <c r="Q55" s="222"/>
      <c r="R55" s="222"/>
      <c r="S55" s="222"/>
      <c r="T55" s="222"/>
      <c r="U55" s="222"/>
      <c r="V55" s="222"/>
      <c r="W55" s="222"/>
      <c r="X55" s="222"/>
      <c r="Y55" s="222"/>
      <c r="Z55" s="222"/>
    </row>
    <row r="56" spans="1:26" ht="26.25" customHeight="1">
      <c r="A56" s="773"/>
      <c r="B56" s="774"/>
      <c r="C56" s="811"/>
      <c r="D56" s="836"/>
      <c r="E56" s="774"/>
      <c r="F56" s="774"/>
      <c r="G56" s="774"/>
      <c r="H56" s="774"/>
      <c r="I56" s="774"/>
      <c r="J56" s="774"/>
      <c r="K56" s="811"/>
      <c r="L56" s="800"/>
      <c r="M56" s="821"/>
      <c r="N56" s="771"/>
      <c r="O56" s="222"/>
      <c r="P56" s="222"/>
      <c r="Q56" s="222"/>
      <c r="R56" s="222"/>
      <c r="S56" s="222"/>
      <c r="T56" s="222"/>
      <c r="U56" s="222"/>
      <c r="V56" s="222"/>
      <c r="W56" s="222"/>
      <c r="X56" s="222"/>
      <c r="Y56" s="222"/>
      <c r="Z56" s="222"/>
    </row>
    <row r="57" spans="1:26" ht="48.75" customHeight="1">
      <c r="A57" s="1015" t="s">
        <v>104</v>
      </c>
      <c r="B57" s="777"/>
      <c r="C57" s="797"/>
      <c r="D57" s="1016" t="s">
        <v>134</v>
      </c>
      <c r="E57" s="766"/>
      <c r="F57" s="766"/>
      <c r="G57" s="766"/>
      <c r="H57" s="766"/>
      <c r="I57" s="766"/>
      <c r="J57" s="766"/>
      <c r="K57" s="789"/>
      <c r="L57" s="1017"/>
      <c r="M57" s="791"/>
      <c r="N57" s="792"/>
      <c r="O57" s="222"/>
      <c r="P57" s="222"/>
      <c r="Q57" s="222"/>
      <c r="R57" s="222"/>
      <c r="S57" s="222"/>
      <c r="T57" s="222"/>
      <c r="U57" s="222"/>
      <c r="V57" s="222"/>
      <c r="W57" s="222"/>
      <c r="X57" s="222"/>
      <c r="Y57" s="222"/>
      <c r="Z57" s="222"/>
    </row>
    <row r="58" spans="1:26" ht="12.75" customHeight="1">
      <c r="A58" s="2"/>
      <c r="B58" s="2"/>
      <c r="C58" s="2"/>
      <c r="D58" s="2"/>
      <c r="E58" s="2"/>
      <c r="F58" s="2"/>
      <c r="G58" s="2"/>
      <c r="H58" s="2"/>
      <c r="I58" s="2"/>
      <c r="J58" s="2"/>
      <c r="K58" s="2"/>
      <c r="L58" s="2"/>
      <c r="M58" s="2"/>
      <c r="N58" s="2"/>
      <c r="O58" s="222"/>
      <c r="P58" s="222"/>
      <c r="Q58" s="222"/>
      <c r="R58" s="222"/>
      <c r="S58" s="222"/>
      <c r="T58" s="222"/>
      <c r="U58" s="222"/>
      <c r="V58" s="222"/>
      <c r="W58" s="222"/>
      <c r="X58" s="222"/>
      <c r="Y58" s="222"/>
      <c r="Z58" s="222"/>
    </row>
    <row r="59" spans="1:26" ht="12.75" customHeight="1">
      <c r="A59" s="2"/>
      <c r="B59" s="2"/>
      <c r="C59" s="2"/>
      <c r="D59" s="2"/>
      <c r="E59" s="2"/>
      <c r="F59" s="2"/>
      <c r="G59" s="2"/>
      <c r="H59" s="2"/>
      <c r="I59" s="2"/>
      <c r="J59" s="2"/>
      <c r="K59" s="2"/>
      <c r="L59" s="2"/>
      <c r="M59" s="2"/>
      <c r="N59" s="2"/>
      <c r="O59" s="222"/>
      <c r="P59" s="222"/>
      <c r="Q59" s="222"/>
      <c r="R59" s="222"/>
      <c r="S59" s="222"/>
      <c r="T59" s="222"/>
      <c r="U59" s="222"/>
      <c r="V59" s="222"/>
      <c r="W59" s="222"/>
      <c r="X59" s="222"/>
      <c r="Y59" s="222"/>
      <c r="Z59" s="222"/>
    </row>
    <row r="60" spans="1:26" ht="12.75" customHeight="1">
      <c r="A60" s="2"/>
      <c r="B60" s="2"/>
      <c r="C60" s="2"/>
      <c r="D60" s="2"/>
      <c r="E60" s="2"/>
      <c r="F60" s="2"/>
      <c r="G60" s="2"/>
      <c r="H60" s="2"/>
      <c r="I60" s="2"/>
      <c r="J60" s="2"/>
      <c r="K60" s="2"/>
      <c r="L60" s="2"/>
      <c r="M60" s="2"/>
      <c r="N60" s="2"/>
      <c r="O60" s="222"/>
      <c r="P60" s="222"/>
      <c r="Q60" s="222"/>
      <c r="R60" s="222"/>
      <c r="S60" s="222"/>
      <c r="T60" s="222"/>
      <c r="U60" s="222"/>
      <c r="V60" s="222"/>
      <c r="W60" s="222"/>
      <c r="X60" s="222"/>
      <c r="Y60" s="222"/>
      <c r="Z60" s="222"/>
    </row>
    <row r="61" spans="1:26" ht="12.75" customHeight="1">
      <c r="A61" s="2"/>
      <c r="B61" s="2"/>
      <c r="C61" s="2"/>
      <c r="D61" s="2"/>
      <c r="E61" s="2"/>
      <c r="F61" s="2"/>
      <c r="G61" s="2"/>
      <c r="H61" s="2"/>
      <c r="I61" s="2"/>
      <c r="J61" s="2"/>
      <c r="K61" s="2"/>
      <c r="L61" s="2"/>
      <c r="M61" s="2"/>
      <c r="N61" s="2"/>
      <c r="O61" s="222"/>
      <c r="P61" s="222"/>
      <c r="Q61" s="222"/>
      <c r="R61" s="222"/>
      <c r="S61" s="222"/>
      <c r="T61" s="222"/>
      <c r="U61" s="222"/>
      <c r="V61" s="222"/>
      <c r="W61" s="222"/>
      <c r="X61" s="222"/>
      <c r="Y61" s="222"/>
      <c r="Z61" s="222"/>
    </row>
    <row r="62" spans="1:26" ht="12.75" customHeight="1">
      <c r="A62" s="2"/>
      <c r="B62" s="2"/>
      <c r="C62" s="2"/>
      <c r="D62" s="2"/>
      <c r="E62" s="2"/>
      <c r="F62" s="2"/>
      <c r="G62" s="2"/>
      <c r="H62" s="2"/>
      <c r="I62" s="2"/>
      <c r="J62" s="2"/>
      <c r="K62" s="2"/>
      <c r="L62" s="2"/>
      <c r="M62" s="2"/>
      <c r="N62" s="2"/>
      <c r="O62" s="222"/>
      <c r="P62" s="222"/>
      <c r="Q62" s="222"/>
      <c r="R62" s="222"/>
      <c r="S62" s="222"/>
      <c r="T62" s="222"/>
      <c r="U62" s="222"/>
      <c r="V62" s="222"/>
      <c r="W62" s="222"/>
      <c r="X62" s="222"/>
      <c r="Y62" s="222"/>
      <c r="Z62" s="222"/>
    </row>
    <row r="63" spans="1:26" ht="12.75" customHeight="1">
      <c r="A63" s="2"/>
      <c r="B63" s="2"/>
      <c r="C63" s="2"/>
      <c r="D63" s="2"/>
      <c r="E63" s="2"/>
      <c r="F63" s="2"/>
      <c r="G63" s="2"/>
      <c r="H63" s="2"/>
      <c r="I63" s="2"/>
      <c r="J63" s="2"/>
      <c r="K63" s="2"/>
      <c r="L63" s="2"/>
      <c r="M63" s="2"/>
      <c r="N63" s="2"/>
      <c r="O63" s="222"/>
      <c r="P63" s="222"/>
      <c r="Q63" s="222"/>
      <c r="R63" s="222"/>
      <c r="S63" s="222"/>
      <c r="T63" s="222"/>
      <c r="U63" s="222"/>
      <c r="V63" s="222"/>
      <c r="W63" s="222"/>
      <c r="X63" s="222"/>
      <c r="Y63" s="222"/>
      <c r="Z63" s="222"/>
    </row>
    <row r="64" spans="1:26" ht="12.75" customHeight="1">
      <c r="A64" s="2"/>
      <c r="B64" s="2"/>
      <c r="C64" s="2"/>
      <c r="D64" s="2"/>
      <c r="E64" s="2"/>
      <c r="F64" s="2"/>
      <c r="G64" s="2"/>
      <c r="H64" s="2"/>
      <c r="I64" s="2"/>
      <c r="J64" s="2"/>
      <c r="K64" s="2"/>
      <c r="L64" s="2"/>
      <c r="M64" s="2"/>
      <c r="N64" s="2"/>
      <c r="O64" s="222"/>
      <c r="P64" s="222"/>
      <c r="Q64" s="222"/>
      <c r="R64" s="222"/>
      <c r="S64" s="222"/>
      <c r="T64" s="222"/>
      <c r="U64" s="222"/>
      <c r="V64" s="222"/>
      <c r="W64" s="222"/>
      <c r="X64" s="222"/>
      <c r="Y64" s="222"/>
      <c r="Z64" s="222"/>
    </row>
    <row r="65" spans="1:26" ht="12.75" customHeight="1">
      <c r="A65" s="2"/>
      <c r="B65" s="2"/>
      <c r="C65" s="2"/>
      <c r="D65" s="2"/>
      <c r="E65" s="2"/>
      <c r="F65" s="2"/>
      <c r="G65" s="2"/>
      <c r="H65" s="2"/>
      <c r="I65" s="2"/>
      <c r="J65" s="2"/>
      <c r="K65" s="2"/>
      <c r="L65" s="2"/>
      <c r="M65" s="2"/>
      <c r="N65" s="2"/>
      <c r="O65" s="222"/>
      <c r="P65" s="222"/>
      <c r="Q65" s="222"/>
      <c r="R65" s="222"/>
      <c r="S65" s="222"/>
      <c r="T65" s="222"/>
      <c r="U65" s="222"/>
      <c r="V65" s="222"/>
      <c r="W65" s="222"/>
      <c r="X65" s="222"/>
      <c r="Y65" s="222"/>
      <c r="Z65" s="222"/>
    </row>
    <row r="66" spans="1:26" ht="12.75" customHeight="1">
      <c r="A66" s="2"/>
      <c r="B66" s="2"/>
      <c r="C66" s="2"/>
      <c r="D66" s="2"/>
      <c r="E66" s="2"/>
      <c r="F66" s="2"/>
      <c r="G66" s="2"/>
      <c r="H66" s="2"/>
      <c r="I66" s="2"/>
      <c r="J66" s="2"/>
      <c r="K66" s="2"/>
      <c r="L66" s="2"/>
      <c r="M66" s="2"/>
      <c r="N66" s="2"/>
      <c r="O66" s="222"/>
      <c r="P66" s="222"/>
      <c r="Q66" s="222"/>
      <c r="R66" s="222"/>
      <c r="S66" s="222"/>
      <c r="T66" s="222"/>
      <c r="U66" s="222"/>
      <c r="V66" s="222"/>
      <c r="W66" s="222"/>
      <c r="X66" s="222"/>
      <c r="Y66" s="222"/>
      <c r="Z66" s="222"/>
    </row>
    <row r="67" spans="1:26" ht="12.75" customHeight="1">
      <c r="A67" s="2"/>
      <c r="B67" s="2"/>
      <c r="C67" s="2"/>
      <c r="D67" s="2"/>
      <c r="E67" s="2"/>
      <c r="F67" s="2"/>
      <c r="G67" s="2"/>
      <c r="H67" s="2"/>
      <c r="I67" s="2"/>
      <c r="J67" s="2"/>
      <c r="K67" s="2"/>
      <c r="L67" s="2"/>
      <c r="M67" s="2"/>
      <c r="N67" s="2"/>
      <c r="O67" s="222"/>
      <c r="P67" s="222"/>
      <c r="Q67" s="222"/>
      <c r="R67" s="222"/>
      <c r="S67" s="222"/>
      <c r="T67" s="222"/>
      <c r="U67" s="222"/>
      <c r="V67" s="222"/>
      <c r="W67" s="222"/>
      <c r="X67" s="222"/>
      <c r="Y67" s="222"/>
      <c r="Z67" s="222"/>
    </row>
    <row r="68" spans="1:26" ht="12.75" customHeight="1">
      <c r="A68" s="2"/>
      <c r="B68" s="2"/>
      <c r="C68" s="2"/>
      <c r="D68" s="2"/>
      <c r="E68" s="2"/>
      <c r="F68" s="2"/>
      <c r="G68" s="2"/>
      <c r="H68" s="2"/>
      <c r="I68" s="2"/>
      <c r="J68" s="2"/>
      <c r="K68" s="2"/>
      <c r="L68" s="2"/>
      <c r="M68" s="2"/>
      <c r="N68" s="2"/>
      <c r="O68" s="222"/>
      <c r="P68" s="222"/>
      <c r="Q68" s="222"/>
      <c r="R68" s="222"/>
      <c r="S68" s="222"/>
      <c r="T68" s="222"/>
      <c r="U68" s="222"/>
      <c r="V68" s="222"/>
      <c r="W68" s="222"/>
      <c r="X68" s="222"/>
      <c r="Y68" s="222"/>
      <c r="Z68" s="222"/>
    </row>
    <row r="69" spans="1:26" ht="12.75" customHeight="1">
      <c r="A69" s="2"/>
      <c r="B69" s="2"/>
      <c r="C69" s="2"/>
      <c r="D69" s="2"/>
      <c r="E69" s="2"/>
      <c r="F69" s="2"/>
      <c r="G69" s="2"/>
      <c r="H69" s="2"/>
      <c r="I69" s="2"/>
      <c r="J69" s="2"/>
      <c r="K69" s="2"/>
      <c r="L69" s="2"/>
      <c r="M69" s="2"/>
      <c r="N69" s="2"/>
      <c r="O69" s="222"/>
      <c r="P69" s="222"/>
      <c r="Q69" s="222"/>
      <c r="R69" s="222"/>
      <c r="S69" s="222"/>
      <c r="T69" s="222"/>
      <c r="U69" s="222"/>
      <c r="V69" s="222"/>
      <c r="W69" s="222"/>
      <c r="X69" s="222"/>
      <c r="Y69" s="222"/>
      <c r="Z69" s="222"/>
    </row>
    <row r="70" spans="1:26" ht="12.75" customHeight="1">
      <c r="A70" s="80" t="s">
        <v>94</v>
      </c>
      <c r="B70" s="2"/>
      <c r="C70" s="2"/>
      <c r="D70" s="2"/>
      <c r="E70" s="2"/>
      <c r="F70" s="2"/>
      <c r="G70" s="2"/>
      <c r="H70" s="2"/>
      <c r="I70" s="2"/>
      <c r="J70" s="2"/>
      <c r="K70" s="2"/>
      <c r="L70" s="2"/>
      <c r="M70" s="2"/>
      <c r="N70" s="2"/>
      <c r="O70" s="222"/>
      <c r="P70" s="222"/>
      <c r="Q70" s="222"/>
      <c r="R70" s="222"/>
      <c r="S70" s="222"/>
      <c r="T70" s="222"/>
      <c r="U70" s="222"/>
      <c r="V70" s="222"/>
      <c r="W70" s="222"/>
      <c r="X70" s="222"/>
      <c r="Y70" s="222"/>
      <c r="Z70" s="222"/>
    </row>
    <row r="71" spans="1:26" ht="12.75" customHeight="1">
      <c r="A71" s="80" t="s">
        <v>135</v>
      </c>
      <c r="B71" s="2"/>
      <c r="C71" s="2"/>
      <c r="D71" s="2"/>
      <c r="E71" s="2"/>
      <c r="F71" s="2"/>
      <c r="G71" s="2"/>
      <c r="H71" s="2"/>
      <c r="I71" s="2"/>
      <c r="J71" s="2"/>
      <c r="K71" s="2"/>
      <c r="L71" s="2"/>
      <c r="M71" s="2"/>
      <c r="N71" s="2"/>
      <c r="O71" s="222"/>
      <c r="P71" s="222"/>
      <c r="Q71" s="222"/>
      <c r="R71" s="222"/>
      <c r="S71" s="222"/>
      <c r="T71" s="222"/>
      <c r="U71" s="222"/>
      <c r="V71" s="222"/>
      <c r="W71" s="222"/>
      <c r="X71" s="222"/>
      <c r="Y71" s="222"/>
      <c r="Z71" s="222"/>
    </row>
    <row r="72" spans="1:26" ht="12.75" customHeight="1">
      <c r="A72" s="80" t="s">
        <v>101</v>
      </c>
      <c r="B72" s="2"/>
      <c r="C72" s="2"/>
      <c r="D72" s="2"/>
      <c r="E72" s="2"/>
      <c r="F72" s="2"/>
      <c r="G72" s="2"/>
      <c r="H72" s="2"/>
      <c r="I72" s="2"/>
      <c r="J72" s="2"/>
      <c r="K72" s="2"/>
      <c r="L72" s="2"/>
      <c r="M72" s="2"/>
      <c r="N72" s="2"/>
      <c r="O72" s="222"/>
      <c r="P72" s="222"/>
      <c r="Q72" s="222"/>
      <c r="R72" s="222"/>
      <c r="S72" s="222"/>
      <c r="T72" s="222"/>
      <c r="U72" s="222"/>
      <c r="V72" s="222"/>
      <c r="W72" s="222"/>
      <c r="X72" s="222"/>
      <c r="Y72" s="222"/>
      <c r="Z72" s="222"/>
    </row>
    <row r="73" spans="1:26" ht="12.75" customHeight="1">
      <c r="A73" s="80" t="s">
        <v>136</v>
      </c>
      <c r="B73" s="2"/>
      <c r="C73" s="2"/>
      <c r="D73" s="2"/>
      <c r="E73" s="2"/>
      <c r="F73" s="2"/>
      <c r="G73" s="2"/>
      <c r="H73" s="2"/>
      <c r="I73" s="2"/>
      <c r="J73" s="2"/>
      <c r="K73" s="2"/>
      <c r="L73" s="2"/>
      <c r="M73" s="2"/>
      <c r="N73" s="2"/>
      <c r="O73" s="222"/>
      <c r="P73" s="222"/>
      <c r="Q73" s="222"/>
      <c r="R73" s="222"/>
      <c r="S73" s="222"/>
      <c r="T73" s="222"/>
      <c r="U73" s="222"/>
      <c r="V73" s="222"/>
      <c r="W73" s="222"/>
      <c r="X73" s="222"/>
      <c r="Y73" s="222"/>
      <c r="Z73" s="222"/>
    </row>
    <row r="74" spans="1:26" ht="12.75" customHeight="1">
      <c r="A74" s="2"/>
      <c r="B74" s="2"/>
      <c r="C74" s="2"/>
      <c r="D74" s="2"/>
      <c r="E74" s="2"/>
      <c r="F74" s="2"/>
      <c r="G74" s="2"/>
      <c r="H74" s="2"/>
      <c r="I74" s="2"/>
      <c r="J74" s="2"/>
      <c r="K74" s="2"/>
      <c r="L74" s="2"/>
      <c r="M74" s="2"/>
      <c r="N74" s="2"/>
      <c r="O74" s="222"/>
      <c r="P74" s="222"/>
      <c r="Q74" s="222"/>
      <c r="R74" s="222"/>
      <c r="S74" s="222"/>
      <c r="T74" s="222"/>
      <c r="U74" s="222"/>
      <c r="V74" s="222"/>
      <c r="W74" s="222"/>
      <c r="X74" s="222"/>
      <c r="Y74" s="222"/>
      <c r="Z74" s="222"/>
    </row>
    <row r="75" spans="1:26" ht="12.75" customHeight="1">
      <c r="A75" s="2"/>
      <c r="B75" s="2"/>
      <c r="C75" s="2"/>
      <c r="D75" s="2"/>
      <c r="E75" s="2"/>
      <c r="F75" s="2"/>
      <c r="G75" s="2"/>
      <c r="H75" s="2"/>
      <c r="I75" s="2"/>
      <c r="J75" s="2"/>
      <c r="K75" s="2"/>
      <c r="L75" s="2"/>
      <c r="M75" s="2"/>
      <c r="N75" s="2"/>
      <c r="O75" s="222"/>
      <c r="P75" s="222"/>
      <c r="Q75" s="222"/>
      <c r="R75" s="222"/>
      <c r="S75" s="222"/>
      <c r="T75" s="222"/>
      <c r="U75" s="222"/>
      <c r="V75" s="222"/>
      <c r="W75" s="222"/>
      <c r="X75" s="222"/>
      <c r="Y75" s="222"/>
      <c r="Z75" s="222"/>
    </row>
    <row r="76" spans="1:26" ht="12.75" customHeight="1">
      <c r="A76" s="2"/>
      <c r="B76" s="2"/>
      <c r="C76" s="2"/>
      <c r="D76" s="2"/>
      <c r="E76" s="2"/>
      <c r="F76" s="2"/>
      <c r="G76" s="2"/>
      <c r="H76" s="2"/>
      <c r="I76" s="2"/>
      <c r="J76" s="2"/>
      <c r="K76" s="2"/>
      <c r="L76" s="2"/>
      <c r="M76" s="2"/>
      <c r="N76" s="2"/>
      <c r="O76" s="222"/>
      <c r="P76" s="222"/>
      <c r="Q76" s="222"/>
      <c r="R76" s="222"/>
      <c r="S76" s="222"/>
      <c r="T76" s="222"/>
      <c r="U76" s="222"/>
      <c r="V76" s="222"/>
      <c r="W76" s="222"/>
      <c r="X76" s="222"/>
      <c r="Y76" s="222"/>
      <c r="Z76" s="222"/>
    </row>
    <row r="77" spans="1:26" ht="12.75" customHeight="1">
      <c r="A77" s="2"/>
      <c r="B77" s="2"/>
      <c r="C77" s="2"/>
      <c r="D77" s="2"/>
      <c r="E77" s="2"/>
      <c r="F77" s="2"/>
      <c r="G77" s="2"/>
      <c r="H77" s="2"/>
      <c r="I77" s="2"/>
      <c r="J77" s="2"/>
      <c r="K77" s="2"/>
      <c r="L77" s="2"/>
      <c r="M77" s="2"/>
      <c r="N77" s="2"/>
      <c r="O77" s="222"/>
      <c r="P77" s="222"/>
      <c r="Q77" s="222"/>
      <c r="R77" s="222"/>
      <c r="S77" s="222"/>
      <c r="T77" s="222"/>
      <c r="U77" s="222"/>
      <c r="V77" s="222"/>
      <c r="W77" s="222"/>
      <c r="X77" s="222"/>
      <c r="Y77" s="222"/>
      <c r="Z77" s="222"/>
    </row>
    <row r="78" spans="1:26" ht="12.75" customHeight="1">
      <c r="A78" s="2"/>
      <c r="B78" s="2"/>
      <c r="C78" s="2"/>
      <c r="D78" s="2"/>
      <c r="E78" s="2"/>
      <c r="F78" s="2"/>
      <c r="G78" s="2"/>
      <c r="H78" s="2"/>
      <c r="I78" s="2"/>
      <c r="J78" s="2"/>
      <c r="K78" s="2"/>
      <c r="L78" s="2"/>
      <c r="M78" s="2"/>
      <c r="N78" s="2"/>
      <c r="O78" s="222"/>
      <c r="P78" s="222"/>
      <c r="Q78" s="222"/>
      <c r="R78" s="222"/>
      <c r="S78" s="222"/>
      <c r="T78" s="222"/>
      <c r="U78" s="222"/>
      <c r="V78" s="222"/>
      <c r="W78" s="222"/>
      <c r="X78" s="222"/>
      <c r="Y78" s="222"/>
      <c r="Z78" s="222"/>
    </row>
    <row r="79" spans="1:26" ht="12.75" customHeight="1">
      <c r="A79" s="2"/>
      <c r="B79" s="2"/>
      <c r="C79" s="2"/>
      <c r="D79" s="2"/>
      <c r="E79" s="2"/>
      <c r="F79" s="2"/>
      <c r="G79" s="2"/>
      <c r="H79" s="2"/>
      <c r="I79" s="2"/>
      <c r="J79" s="2"/>
      <c r="K79" s="2"/>
      <c r="L79" s="2"/>
      <c r="M79" s="2"/>
      <c r="N79" s="2"/>
      <c r="O79" s="222"/>
      <c r="P79" s="222"/>
      <c r="Q79" s="222"/>
      <c r="R79" s="222"/>
      <c r="S79" s="222"/>
      <c r="T79" s="222"/>
      <c r="U79" s="222"/>
      <c r="V79" s="222"/>
      <c r="W79" s="222"/>
      <c r="X79" s="222"/>
      <c r="Y79" s="222"/>
      <c r="Z79" s="222"/>
    </row>
    <row r="80" spans="1:26" ht="12.75" customHeight="1">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row>
    <row r="81" spans="1:26" ht="12.75" customHeight="1">
      <c r="A81" s="222"/>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row>
    <row r="82" spans="1:26" ht="12.75" customHeight="1">
      <c r="A82" s="222"/>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row>
    <row r="83" spans="1:26" ht="12.75" customHeight="1">
      <c r="A83" s="222"/>
      <c r="B83" s="22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row>
    <row r="84" spans="1:26" ht="12.75" customHeight="1">
      <c r="A84" s="222"/>
      <c r="B84" s="222"/>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row>
    <row r="85" spans="1:26" ht="12.75" customHeight="1">
      <c r="A85" s="222"/>
      <c r="B85" s="222"/>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row>
    <row r="86" spans="1:26" ht="12.75" customHeight="1">
      <c r="A86" s="222"/>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row>
    <row r="87" spans="1:26" ht="12.75" customHeight="1">
      <c r="A87" s="222"/>
      <c r="B87" s="222"/>
      <c r="C87" s="222"/>
      <c r="D87" s="222"/>
      <c r="E87" s="222"/>
      <c r="F87" s="222"/>
      <c r="G87" s="222"/>
      <c r="H87" s="222"/>
      <c r="I87" s="222"/>
      <c r="J87" s="222"/>
      <c r="K87" s="222"/>
      <c r="L87" s="222"/>
      <c r="M87" s="222"/>
      <c r="N87" s="222"/>
      <c r="O87" s="222"/>
      <c r="P87" s="222"/>
      <c r="Q87" s="222"/>
      <c r="R87" s="222"/>
      <c r="S87" s="222"/>
      <c r="T87" s="222"/>
      <c r="U87" s="222"/>
      <c r="V87" s="222"/>
      <c r="W87" s="222"/>
      <c r="X87" s="222"/>
      <c r="Y87" s="222"/>
      <c r="Z87" s="222"/>
    </row>
    <row r="88" spans="1:26" ht="12.75" customHeight="1">
      <c r="A88" s="222"/>
      <c r="B88" s="222"/>
      <c r="C88" s="222"/>
      <c r="D88" s="222"/>
      <c r="E88" s="222"/>
      <c r="F88" s="222"/>
      <c r="G88" s="222"/>
      <c r="H88" s="222"/>
      <c r="I88" s="222"/>
      <c r="J88" s="222"/>
      <c r="K88" s="222"/>
      <c r="L88" s="222"/>
      <c r="M88" s="222"/>
      <c r="N88" s="222"/>
      <c r="O88" s="222"/>
      <c r="P88" s="222"/>
      <c r="Q88" s="222"/>
      <c r="R88" s="222"/>
      <c r="S88" s="222"/>
      <c r="T88" s="222"/>
      <c r="U88" s="222"/>
      <c r="V88" s="222"/>
      <c r="W88" s="222"/>
      <c r="X88" s="222"/>
      <c r="Y88" s="222"/>
      <c r="Z88" s="222"/>
    </row>
    <row r="89" spans="1:26" ht="12.75" customHeight="1">
      <c r="A89" s="222"/>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row>
    <row r="90" spans="1:26" ht="12.75" customHeight="1">
      <c r="A90" s="222"/>
      <c r="B90" s="22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row>
    <row r="91" spans="1:26" ht="12.75" customHeight="1">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row>
    <row r="92" spans="1:26" ht="12.75" customHeight="1">
      <c r="A92" s="222"/>
      <c r="B92" s="222"/>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row>
    <row r="93" spans="1:26" ht="12.75" customHeight="1">
      <c r="A93" s="222"/>
      <c r="B93" s="222"/>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row>
    <row r="94" spans="1:26" ht="12.75" customHeight="1">
      <c r="A94" s="222"/>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row>
    <row r="95" spans="1:26" ht="12.75" customHeight="1">
      <c r="A95" s="222"/>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row>
    <row r="96" spans="1:26" ht="12.75" customHeight="1">
      <c r="A96" s="222"/>
      <c r="B96" s="222"/>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row>
    <row r="97" spans="1:26" ht="12.75" customHeight="1">
      <c r="A97" s="222"/>
      <c r="B97" s="222"/>
      <c r="C97" s="222"/>
      <c r="D97" s="222"/>
      <c r="E97" s="222"/>
      <c r="F97" s="222"/>
      <c r="G97" s="222"/>
      <c r="H97" s="222"/>
      <c r="I97" s="222"/>
      <c r="J97" s="222"/>
      <c r="K97" s="222"/>
      <c r="L97" s="222"/>
      <c r="M97" s="222"/>
      <c r="N97" s="222"/>
      <c r="O97" s="222"/>
      <c r="P97" s="222"/>
      <c r="Q97" s="222"/>
      <c r="R97" s="222"/>
      <c r="S97" s="222"/>
      <c r="T97" s="222"/>
      <c r="U97" s="222"/>
      <c r="V97" s="222"/>
      <c r="W97" s="222"/>
      <c r="X97" s="222"/>
      <c r="Y97" s="222"/>
      <c r="Z97" s="222"/>
    </row>
    <row r="98" spans="1:26" ht="12.75" customHeight="1">
      <c r="A98" s="222"/>
      <c r="B98" s="222"/>
      <c r="C98" s="222"/>
      <c r="D98" s="222"/>
      <c r="E98" s="222"/>
      <c r="F98" s="222"/>
      <c r="G98" s="222"/>
      <c r="H98" s="222"/>
      <c r="I98" s="222"/>
      <c r="J98" s="222"/>
      <c r="K98" s="222"/>
      <c r="L98" s="222"/>
      <c r="M98" s="222"/>
      <c r="N98" s="222"/>
      <c r="O98" s="222"/>
      <c r="P98" s="222"/>
      <c r="Q98" s="222"/>
      <c r="R98" s="222"/>
      <c r="S98" s="222"/>
      <c r="T98" s="222"/>
      <c r="U98" s="222"/>
      <c r="V98" s="222"/>
      <c r="W98" s="222"/>
      <c r="X98" s="222"/>
      <c r="Y98" s="222"/>
      <c r="Z98" s="222"/>
    </row>
    <row r="99" spans="1:26" ht="12.75" customHeight="1">
      <c r="A99" s="222"/>
      <c r="B99" s="222"/>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row>
    <row r="100" spans="1:26" ht="12.75" customHeight="1">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row>
    <row r="101" spans="1:26" ht="12.75" customHeight="1">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row>
    <row r="102" spans="1:26" ht="12.75" customHeight="1">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row>
    <row r="103" spans="1:26" ht="12.75" customHeight="1">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row>
    <row r="104" spans="1:26" ht="12.75" customHeight="1">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row>
    <row r="105" spans="1:26" ht="12.75" customHeight="1">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row>
    <row r="106" spans="1:26" ht="12.75" customHeight="1">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row>
    <row r="107" spans="1:26" ht="12.75" customHeight="1">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row>
    <row r="108" spans="1:26" ht="12.75" customHeight="1">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row>
    <row r="109" spans="1:26" ht="12.75" customHeight="1">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row>
    <row r="110" spans="1:26" ht="12.75" customHeight="1">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row>
    <row r="111" spans="1:26" ht="12.75" customHeight="1">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row>
    <row r="112" spans="1:26" ht="12.75" customHeight="1">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row>
    <row r="113" spans="1:26" ht="12.75" customHeight="1">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row>
    <row r="114" spans="1:26" ht="12.75" customHeight="1">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row>
    <row r="115" spans="1:26" ht="12.75" customHeight="1">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row>
    <row r="116" spans="1:26" ht="12.75" customHeight="1">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Z116" s="222"/>
    </row>
    <row r="117" spans="1:26" ht="12.75" customHeight="1">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row>
    <row r="118" spans="1:26" ht="12.75" customHeight="1">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row>
    <row r="119" spans="1:26" ht="12.75" customHeight="1">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row>
    <row r="120" spans="1:26" ht="12.75" customHeight="1">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row>
    <row r="121" spans="1:26" ht="12.75" customHeight="1">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row>
    <row r="122" spans="1:26" ht="12.75" customHeight="1">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row>
    <row r="123" spans="1:26" ht="12.75" customHeight="1">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row>
    <row r="124" spans="1:26" ht="12.75" customHeight="1">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row>
    <row r="125" spans="1:26" ht="12.75" customHeight="1">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row>
    <row r="126" spans="1:26" ht="12.75" customHeight="1">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row>
    <row r="127" spans="1:26" ht="12.75" customHeight="1">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row>
    <row r="128" spans="1:26" ht="12.75" customHeight="1">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row>
    <row r="129" spans="1:26" ht="12.75" customHeight="1">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row>
    <row r="130" spans="1:26" ht="12.75" customHeight="1">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row>
    <row r="131" spans="1:26" ht="12.75" customHeight="1">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row>
    <row r="132" spans="1:26" ht="12.75" customHeight="1">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row>
    <row r="133" spans="1:26" ht="12.75" customHeight="1">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row>
    <row r="134" spans="1:26" ht="12.75" customHeight="1">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row>
    <row r="135" spans="1:26" ht="12.7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row>
    <row r="136" spans="1:26" ht="12.75" customHeight="1">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row>
    <row r="137" spans="1:26" ht="12.75" customHeight="1">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row>
    <row r="138" spans="1:26" ht="12.75" customHeight="1">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row>
    <row r="139" spans="1:26" ht="12.75" customHeight="1">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row>
    <row r="140" spans="1:26" ht="12.75" customHeight="1">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row>
    <row r="141" spans="1:26" ht="12.75" customHeight="1">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row>
    <row r="142" spans="1:26" ht="12.75" customHeight="1">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row>
    <row r="143" spans="1:26" ht="12.7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row>
    <row r="144" spans="1:26" ht="12.75" customHeight="1">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row>
    <row r="145" spans="1:26" ht="12.75" customHeight="1">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row>
    <row r="146" spans="1:26" ht="12.75" customHeight="1">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row>
    <row r="147" spans="1:26" ht="12.75" customHeight="1">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row>
    <row r="148" spans="1:26" ht="12.75" customHeight="1">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row>
    <row r="149" spans="1:26" ht="12.75" customHeight="1">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row>
    <row r="150" spans="1:26" ht="12.75" customHeight="1">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row>
    <row r="151" spans="1:26" ht="12.75" customHeight="1">
      <c r="A151" s="256" t="s">
        <v>217</v>
      </c>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row>
    <row r="152" spans="1:26" ht="12.75" customHeight="1">
      <c r="A152" s="2" t="s">
        <v>94</v>
      </c>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row>
    <row r="153" spans="1:26" ht="12.75" customHeight="1">
      <c r="A153" s="2" t="s">
        <v>218</v>
      </c>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row>
    <row r="154" spans="1:26" ht="12.75" customHeight="1">
      <c r="A154" s="2" t="s">
        <v>219</v>
      </c>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row>
    <row r="155" spans="1:26" ht="12.7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row>
    <row r="156" spans="1:26" ht="12.7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row>
    <row r="157" spans="1:26" ht="12.7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row>
    <row r="158" spans="1:26" ht="12.7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row>
    <row r="159" spans="1:26" ht="12.7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row>
    <row r="160" spans="1:26" ht="12.75" customHeight="1">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row>
    <row r="161" spans="1:26" ht="12.75" customHeight="1">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row>
    <row r="162" spans="1:26" ht="12.75" customHeight="1">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row>
    <row r="163" spans="1:26" ht="12.75" customHeight="1">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row>
    <row r="164" spans="1:26" ht="12.75" customHeight="1">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row>
    <row r="165" spans="1:26" ht="12.75" customHeight="1">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row>
    <row r="166" spans="1:26" ht="12.75" customHeight="1">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c r="Y166" s="222"/>
      <c r="Z166" s="222"/>
    </row>
    <row r="167" spans="1:26" ht="12.75" customHeight="1">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row>
    <row r="168" spans="1:26" ht="12.75" customHeight="1">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row>
    <row r="169" spans="1:26" ht="12.75" customHeight="1">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row>
    <row r="170" spans="1:26" ht="12.75" customHeight="1">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row>
    <row r="171" spans="1:26" ht="12.75" customHeight="1">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row>
    <row r="172" spans="1:26" ht="12.75" customHeight="1">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row>
    <row r="173" spans="1:26" ht="12.75" customHeight="1">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row>
    <row r="174" spans="1:26" ht="12.75" customHeight="1">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row>
    <row r="175" spans="1:26" ht="12.75" customHeight="1">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row>
    <row r="176" spans="1:26" ht="12.75" customHeight="1">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row>
    <row r="177" spans="1:26" ht="12.75" customHeight="1">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row>
    <row r="178" spans="1:26" ht="12.75" customHeight="1">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row>
    <row r="179" spans="1:26" ht="12.75" customHeight="1">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row>
    <row r="180" spans="1:26" ht="12.75" customHeight="1">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row>
    <row r="181" spans="1:26" ht="12.75" customHeight="1">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row>
    <row r="182" spans="1:26" ht="12.75" customHeight="1">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row>
    <row r="183" spans="1:26" ht="12.75" customHeight="1">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row>
    <row r="184" spans="1:26" ht="12.75" customHeight="1">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row>
    <row r="185" spans="1:26" ht="12.75" customHeight="1">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row>
    <row r="186" spans="1:26" ht="12.75" customHeight="1">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row>
    <row r="187" spans="1:26" ht="12.75" customHeight="1">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row>
    <row r="188" spans="1:26" ht="12.75" customHeight="1">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row>
    <row r="189" spans="1:26" ht="12.75" customHeight="1">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row>
    <row r="190" spans="1:26" ht="12.75" customHeight="1">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row>
    <row r="191" spans="1:26" ht="12.75" customHeight="1">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row>
    <row r="192" spans="1:26" ht="12.75" customHeight="1">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c r="Y192" s="222"/>
      <c r="Z192" s="222"/>
    </row>
    <row r="193" spans="1:26" ht="12.75" customHeight="1">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c r="Y193" s="222"/>
      <c r="Z193" s="222"/>
    </row>
    <row r="194" spans="1:26" ht="12.75" customHeight="1">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row>
    <row r="195" spans="1:26" ht="12.75" customHeight="1">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row>
    <row r="196" spans="1:26" ht="12.75" customHeight="1">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c r="Y196" s="222"/>
      <c r="Z196" s="222"/>
    </row>
    <row r="197" spans="1:26" ht="12.75" customHeight="1">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c r="Y197" s="222"/>
      <c r="Z197" s="222"/>
    </row>
    <row r="198" spans="1:26" ht="12.75" customHeight="1">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row>
    <row r="199" spans="1:26" ht="12.75" customHeight="1">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c r="Y199" s="222"/>
      <c r="Z199" s="222"/>
    </row>
    <row r="200" spans="1:26" ht="12.75" customHeight="1">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row>
    <row r="201" spans="1:26" ht="12.75" customHeight="1">
      <c r="A201" s="222"/>
      <c r="B201" s="222"/>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c r="Y201" s="222"/>
      <c r="Z201" s="222"/>
    </row>
    <row r="202" spans="1:26" ht="12.75" customHeight="1">
      <c r="A202" s="222"/>
      <c r="B202" s="222"/>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c r="Y202" s="222"/>
      <c r="Z202" s="222"/>
    </row>
    <row r="203" spans="1:26" ht="12.75" customHeight="1">
      <c r="A203" s="222"/>
      <c r="B203" s="222"/>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c r="Y203" s="222"/>
      <c r="Z203" s="222"/>
    </row>
    <row r="204" spans="1:26" ht="12.75" customHeight="1">
      <c r="A204" s="222"/>
      <c r="B204" s="222"/>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c r="Y204" s="222"/>
      <c r="Z204" s="222"/>
    </row>
    <row r="205" spans="1:26" ht="12.75" customHeight="1">
      <c r="A205" s="222"/>
      <c r="B205" s="222"/>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c r="Y205" s="222"/>
      <c r="Z205" s="222"/>
    </row>
    <row r="206" spans="1:26" ht="12.75" customHeight="1">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row>
    <row r="207" spans="1:26" ht="12.75" customHeight="1">
      <c r="A207" s="222"/>
      <c r="B207" s="222"/>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c r="Y207" s="222"/>
      <c r="Z207" s="222"/>
    </row>
    <row r="208" spans="1:26" ht="12.75" customHeight="1">
      <c r="A208" s="222"/>
      <c r="B208" s="222"/>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row>
    <row r="209" spans="1:26" ht="12.75" customHeight="1">
      <c r="A209" s="222"/>
      <c r="B209" s="222"/>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c r="Y209" s="222"/>
      <c r="Z209" s="222"/>
    </row>
    <row r="210" spans="1:26" ht="12.75" customHeight="1">
      <c r="A210" s="222"/>
      <c r="B210" s="222"/>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c r="Y210" s="222"/>
      <c r="Z210" s="222"/>
    </row>
    <row r="211" spans="1:26" ht="12.75" customHeight="1">
      <c r="A211" s="222"/>
      <c r="B211" s="222"/>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c r="Y211" s="222"/>
      <c r="Z211" s="222"/>
    </row>
    <row r="212" spans="1:26" ht="12.75" customHeight="1">
      <c r="A212" s="222"/>
      <c r="B212" s="222"/>
      <c r="C212" s="222"/>
      <c r="D212" s="222"/>
      <c r="E212" s="222"/>
      <c r="F212" s="222"/>
      <c r="G212" s="222"/>
      <c r="H212" s="222"/>
      <c r="I212" s="222"/>
      <c r="J212" s="222"/>
      <c r="K212" s="222"/>
      <c r="L212" s="222"/>
      <c r="M212" s="222"/>
      <c r="N212" s="222"/>
      <c r="O212" s="222"/>
      <c r="P212" s="222"/>
      <c r="Q212" s="222"/>
      <c r="R212" s="222"/>
      <c r="S212" s="222"/>
      <c r="T212" s="222"/>
      <c r="U212" s="222"/>
      <c r="V212" s="222"/>
      <c r="W212" s="222"/>
      <c r="X212" s="222"/>
      <c r="Y212" s="222"/>
      <c r="Z212" s="222"/>
    </row>
    <row r="213" spans="1:26" ht="12.75" customHeight="1">
      <c r="A213" s="222"/>
      <c r="B213" s="222"/>
      <c r="C213" s="222"/>
      <c r="D213" s="222"/>
      <c r="E213" s="222"/>
      <c r="F213" s="222"/>
      <c r="G213" s="222"/>
      <c r="H213" s="222"/>
      <c r="I213" s="222"/>
      <c r="J213" s="222"/>
      <c r="K213" s="222"/>
      <c r="L213" s="222"/>
      <c r="M213" s="222"/>
      <c r="N213" s="222"/>
      <c r="O213" s="222"/>
      <c r="P213" s="222"/>
      <c r="Q213" s="222"/>
      <c r="R213" s="222"/>
      <c r="S213" s="222"/>
      <c r="T213" s="222"/>
      <c r="U213" s="222"/>
      <c r="V213" s="222"/>
      <c r="W213" s="222"/>
      <c r="X213" s="222"/>
      <c r="Y213" s="222"/>
      <c r="Z213" s="222"/>
    </row>
    <row r="214" spans="1:26" ht="12.75" customHeight="1">
      <c r="A214" s="222"/>
      <c r="B214" s="222"/>
      <c r="C214" s="222"/>
      <c r="D214" s="222"/>
      <c r="E214" s="222"/>
      <c r="F214" s="222"/>
      <c r="G214" s="222"/>
      <c r="H214" s="222"/>
      <c r="I214" s="222"/>
      <c r="J214" s="222"/>
      <c r="K214" s="222"/>
      <c r="L214" s="222"/>
      <c r="M214" s="222"/>
      <c r="N214" s="222"/>
      <c r="O214" s="222"/>
      <c r="P214" s="222"/>
      <c r="Q214" s="222"/>
      <c r="R214" s="222"/>
      <c r="S214" s="222"/>
      <c r="T214" s="222"/>
      <c r="U214" s="222"/>
      <c r="V214" s="222"/>
      <c r="W214" s="222"/>
      <c r="X214" s="222"/>
      <c r="Y214" s="222"/>
      <c r="Z214" s="222"/>
    </row>
    <row r="215" spans="1:26" ht="12.75" customHeight="1">
      <c r="A215" s="222"/>
      <c r="B215" s="222"/>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c r="Y215" s="222"/>
      <c r="Z215" s="222"/>
    </row>
    <row r="216" spans="1:26" ht="12.75" customHeight="1">
      <c r="A216" s="222"/>
      <c r="B216" s="222"/>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c r="Y216" s="222"/>
      <c r="Z216" s="222"/>
    </row>
    <row r="217" spans="1:26" ht="12.75" customHeight="1">
      <c r="A217" s="222"/>
      <c r="B217" s="222"/>
      <c r="C217" s="222"/>
      <c r="D217" s="222"/>
      <c r="E217" s="222"/>
      <c r="F217" s="222"/>
      <c r="G217" s="222"/>
      <c r="H217" s="222"/>
      <c r="I217" s="222"/>
      <c r="J217" s="222"/>
      <c r="K217" s="222"/>
      <c r="L217" s="222"/>
      <c r="M217" s="222"/>
      <c r="N217" s="222"/>
      <c r="O217" s="222"/>
      <c r="P217" s="222"/>
      <c r="Q217" s="222"/>
      <c r="R217" s="222"/>
      <c r="S217" s="222"/>
      <c r="T217" s="222"/>
      <c r="U217" s="222"/>
      <c r="V217" s="222"/>
      <c r="W217" s="222"/>
      <c r="X217" s="222"/>
      <c r="Y217" s="222"/>
      <c r="Z217" s="222"/>
    </row>
    <row r="218" spans="1:26" ht="12.75" customHeight="1">
      <c r="A218" s="222"/>
      <c r="B218" s="222"/>
      <c r="C218" s="222"/>
      <c r="D218" s="222"/>
      <c r="E218" s="222"/>
      <c r="F218" s="222"/>
      <c r="G218" s="222"/>
      <c r="H218" s="222"/>
      <c r="I218" s="222"/>
      <c r="J218" s="222"/>
      <c r="K218" s="222"/>
      <c r="L218" s="222"/>
      <c r="M218" s="222"/>
      <c r="N218" s="222"/>
      <c r="O218" s="222"/>
      <c r="P218" s="222"/>
      <c r="Q218" s="222"/>
      <c r="R218" s="222"/>
      <c r="S218" s="222"/>
      <c r="T218" s="222"/>
      <c r="U218" s="222"/>
      <c r="V218" s="222"/>
      <c r="W218" s="222"/>
      <c r="X218" s="222"/>
      <c r="Y218" s="222"/>
      <c r="Z218" s="222"/>
    </row>
    <row r="219" spans="1:26" ht="12.75" customHeight="1">
      <c r="A219" s="222"/>
      <c r="B219" s="222"/>
      <c r="C219" s="222"/>
      <c r="D219" s="222"/>
      <c r="E219" s="222"/>
      <c r="F219" s="222"/>
      <c r="G219" s="222"/>
      <c r="H219" s="222"/>
      <c r="I219" s="222"/>
      <c r="J219" s="222"/>
      <c r="K219" s="222"/>
      <c r="L219" s="222"/>
      <c r="M219" s="222"/>
      <c r="N219" s="222"/>
      <c r="O219" s="222"/>
      <c r="P219" s="222"/>
      <c r="Q219" s="222"/>
      <c r="R219" s="222"/>
      <c r="S219" s="222"/>
      <c r="T219" s="222"/>
      <c r="U219" s="222"/>
      <c r="V219" s="222"/>
      <c r="W219" s="222"/>
      <c r="X219" s="222"/>
      <c r="Y219" s="222"/>
      <c r="Z219" s="222"/>
    </row>
    <row r="220" spans="1:26" ht="12.75" customHeight="1">
      <c r="A220" s="222"/>
      <c r="B220" s="222"/>
      <c r="C220" s="222"/>
      <c r="D220" s="222"/>
      <c r="E220" s="222"/>
      <c r="F220" s="222"/>
      <c r="G220" s="222"/>
      <c r="H220" s="222"/>
      <c r="I220" s="222"/>
      <c r="J220" s="222"/>
      <c r="K220" s="222"/>
      <c r="L220" s="222"/>
      <c r="M220" s="222"/>
      <c r="N220" s="222"/>
      <c r="O220" s="222"/>
      <c r="P220" s="222"/>
      <c r="Q220" s="222"/>
      <c r="R220" s="222"/>
      <c r="S220" s="222"/>
      <c r="T220" s="222"/>
      <c r="U220" s="222"/>
      <c r="V220" s="222"/>
      <c r="W220" s="222"/>
      <c r="X220" s="222"/>
      <c r="Y220" s="222"/>
      <c r="Z220" s="222"/>
    </row>
    <row r="221" spans="1:26" ht="12.75" customHeight="1">
      <c r="A221" s="222"/>
      <c r="B221" s="222"/>
      <c r="C221" s="222"/>
      <c r="D221" s="222"/>
      <c r="E221" s="222"/>
      <c r="F221" s="222"/>
      <c r="G221" s="222"/>
      <c r="H221" s="222"/>
      <c r="I221" s="222"/>
      <c r="J221" s="222"/>
      <c r="K221" s="222"/>
      <c r="L221" s="222"/>
      <c r="M221" s="222"/>
      <c r="N221" s="222"/>
      <c r="O221" s="222"/>
      <c r="P221" s="222"/>
      <c r="Q221" s="222"/>
      <c r="R221" s="222"/>
      <c r="S221" s="222"/>
      <c r="T221" s="222"/>
      <c r="U221" s="222"/>
      <c r="V221" s="222"/>
      <c r="W221" s="222"/>
      <c r="X221" s="222"/>
      <c r="Y221" s="222"/>
      <c r="Z221" s="222"/>
    </row>
    <row r="222" spans="1:26" ht="12.75" customHeight="1">
      <c r="A222" s="222"/>
      <c r="B222" s="222"/>
      <c r="C222" s="222"/>
      <c r="D222" s="222"/>
      <c r="E222" s="222"/>
      <c r="F222" s="222"/>
      <c r="G222" s="222"/>
      <c r="H222" s="222"/>
      <c r="I222" s="222"/>
      <c r="J222" s="222"/>
      <c r="K222" s="222"/>
      <c r="L222" s="222"/>
      <c r="M222" s="222"/>
      <c r="N222" s="222"/>
      <c r="O222" s="222"/>
      <c r="P222" s="222"/>
      <c r="Q222" s="222"/>
      <c r="R222" s="222"/>
      <c r="S222" s="222"/>
      <c r="T222" s="222"/>
      <c r="U222" s="222"/>
      <c r="V222" s="222"/>
      <c r="W222" s="222"/>
      <c r="X222" s="222"/>
      <c r="Y222" s="222"/>
      <c r="Z222" s="222"/>
    </row>
    <row r="223" spans="1:26" ht="12.75" customHeight="1">
      <c r="A223" s="222"/>
      <c r="B223" s="222"/>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c r="Y223" s="222"/>
      <c r="Z223" s="222"/>
    </row>
    <row r="224" spans="1:26" ht="12.75" customHeight="1">
      <c r="A224" s="222"/>
      <c r="B224" s="222"/>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c r="Y224" s="222"/>
      <c r="Z224" s="222"/>
    </row>
    <row r="225" spans="1:26" ht="12.75" customHeight="1">
      <c r="A225" s="222"/>
      <c r="B225" s="222"/>
      <c r="C225" s="222"/>
      <c r="D225" s="222"/>
      <c r="E225" s="222"/>
      <c r="F225" s="222"/>
      <c r="G225" s="222"/>
      <c r="H225" s="222"/>
      <c r="I225" s="222"/>
      <c r="J225" s="222"/>
      <c r="K225" s="222"/>
      <c r="L225" s="222"/>
      <c r="M225" s="222"/>
      <c r="N225" s="222"/>
      <c r="O225" s="222"/>
      <c r="P225" s="222"/>
      <c r="Q225" s="222"/>
      <c r="R225" s="222"/>
      <c r="S225" s="222"/>
      <c r="T225" s="222"/>
      <c r="U225" s="222"/>
      <c r="V225" s="222"/>
      <c r="W225" s="222"/>
      <c r="X225" s="222"/>
      <c r="Y225" s="222"/>
      <c r="Z225" s="222"/>
    </row>
    <row r="226" spans="1:26" ht="12.75" customHeight="1">
      <c r="A226" s="222"/>
      <c r="B226" s="222"/>
      <c r="C226" s="222"/>
      <c r="D226" s="222"/>
      <c r="E226" s="222"/>
      <c r="F226" s="222"/>
      <c r="G226" s="222"/>
      <c r="H226" s="222"/>
      <c r="I226" s="222"/>
      <c r="J226" s="222"/>
      <c r="K226" s="222"/>
      <c r="L226" s="222"/>
      <c r="M226" s="222"/>
      <c r="N226" s="222"/>
      <c r="O226" s="222"/>
      <c r="P226" s="222"/>
      <c r="Q226" s="222"/>
      <c r="R226" s="222"/>
      <c r="S226" s="222"/>
      <c r="T226" s="222"/>
      <c r="U226" s="222"/>
      <c r="V226" s="222"/>
      <c r="W226" s="222"/>
      <c r="X226" s="222"/>
      <c r="Y226" s="222"/>
      <c r="Z226" s="222"/>
    </row>
    <row r="227" spans="1:26" ht="12.75" customHeight="1">
      <c r="A227" s="222"/>
      <c r="B227" s="222"/>
      <c r="C227" s="222"/>
      <c r="D227" s="222"/>
      <c r="E227" s="222"/>
      <c r="F227" s="222"/>
      <c r="G227" s="222"/>
      <c r="H227" s="222"/>
      <c r="I227" s="222"/>
      <c r="J227" s="222"/>
      <c r="K227" s="222"/>
      <c r="L227" s="222"/>
      <c r="M227" s="222"/>
      <c r="N227" s="222"/>
      <c r="O227" s="222"/>
      <c r="P227" s="222"/>
      <c r="Q227" s="222"/>
      <c r="R227" s="222"/>
      <c r="S227" s="222"/>
      <c r="T227" s="222"/>
      <c r="U227" s="222"/>
      <c r="V227" s="222"/>
      <c r="W227" s="222"/>
      <c r="X227" s="222"/>
      <c r="Y227" s="222"/>
      <c r="Z227" s="222"/>
    </row>
    <row r="228" spans="1:26" ht="12.75" customHeight="1">
      <c r="A228" s="222"/>
      <c r="B228" s="222"/>
      <c r="C228" s="222"/>
      <c r="D228" s="222"/>
      <c r="E228" s="222"/>
      <c r="F228" s="222"/>
      <c r="G228" s="222"/>
      <c r="H228" s="222"/>
      <c r="I228" s="222"/>
      <c r="J228" s="222"/>
      <c r="K228" s="222"/>
      <c r="L228" s="222"/>
      <c r="M228" s="222"/>
      <c r="N228" s="222"/>
      <c r="O228" s="222"/>
      <c r="P228" s="222"/>
      <c r="Q228" s="222"/>
      <c r="R228" s="222"/>
      <c r="S228" s="222"/>
      <c r="T228" s="222"/>
      <c r="U228" s="222"/>
      <c r="V228" s="222"/>
      <c r="W228" s="222"/>
      <c r="X228" s="222"/>
      <c r="Y228" s="222"/>
      <c r="Z228" s="222"/>
    </row>
    <row r="229" spans="1:26" ht="12.75" customHeight="1">
      <c r="A229" s="222"/>
      <c r="B229" s="222"/>
      <c r="C229" s="222"/>
      <c r="D229" s="222"/>
      <c r="E229" s="222"/>
      <c r="F229" s="222"/>
      <c r="G229" s="222"/>
      <c r="H229" s="222"/>
      <c r="I229" s="222"/>
      <c r="J229" s="222"/>
      <c r="K229" s="222"/>
      <c r="L229" s="222"/>
      <c r="M229" s="222"/>
      <c r="N229" s="222"/>
      <c r="O229" s="222"/>
      <c r="P229" s="222"/>
      <c r="Q229" s="222"/>
      <c r="R229" s="222"/>
      <c r="S229" s="222"/>
      <c r="T229" s="222"/>
      <c r="U229" s="222"/>
      <c r="V229" s="222"/>
      <c r="W229" s="222"/>
      <c r="X229" s="222"/>
      <c r="Y229" s="222"/>
      <c r="Z229" s="222"/>
    </row>
    <row r="230" spans="1:26" ht="12.75" customHeight="1">
      <c r="A230" s="222"/>
      <c r="B230" s="222"/>
      <c r="C230" s="222"/>
      <c r="D230" s="222"/>
      <c r="E230" s="222"/>
      <c r="F230" s="222"/>
      <c r="G230" s="222"/>
      <c r="H230" s="222"/>
      <c r="I230" s="222"/>
      <c r="J230" s="222"/>
      <c r="K230" s="222"/>
      <c r="L230" s="222"/>
      <c r="M230" s="222"/>
      <c r="N230" s="222"/>
      <c r="O230" s="222"/>
      <c r="P230" s="222"/>
      <c r="Q230" s="222"/>
      <c r="R230" s="222"/>
      <c r="S230" s="222"/>
      <c r="T230" s="222"/>
      <c r="U230" s="222"/>
      <c r="V230" s="222"/>
      <c r="W230" s="222"/>
      <c r="X230" s="222"/>
      <c r="Y230" s="222"/>
      <c r="Z230" s="222"/>
    </row>
    <row r="231" spans="1:26" ht="12.75" customHeight="1">
      <c r="A231" s="222"/>
      <c r="B231" s="222"/>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row>
    <row r="232" spans="1:26" ht="12.75" customHeight="1">
      <c r="A232" s="222"/>
      <c r="B232" s="222"/>
      <c r="C232" s="222"/>
      <c r="D232" s="222"/>
      <c r="E232" s="222"/>
      <c r="F232" s="222"/>
      <c r="G232" s="222"/>
      <c r="H232" s="222"/>
      <c r="I232" s="222"/>
      <c r="J232" s="222"/>
      <c r="K232" s="222"/>
      <c r="L232" s="222"/>
      <c r="M232" s="222"/>
      <c r="N232" s="222"/>
      <c r="O232" s="222"/>
      <c r="P232" s="222"/>
      <c r="Q232" s="222"/>
      <c r="R232" s="222"/>
      <c r="S232" s="222"/>
      <c r="T232" s="222"/>
      <c r="U232" s="222"/>
      <c r="V232" s="222"/>
      <c r="W232" s="222"/>
      <c r="X232" s="222"/>
      <c r="Y232" s="222"/>
      <c r="Z232" s="222"/>
    </row>
    <row r="233" spans="1:26" ht="12.75" customHeight="1">
      <c r="A233" s="222"/>
      <c r="B233" s="222"/>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row>
    <row r="234" spans="1:26" ht="12.75" customHeight="1">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row>
    <row r="235" spans="1:26" ht="12.75" customHeight="1">
      <c r="A235" s="222"/>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row>
    <row r="236" spans="1:26" ht="12.75" customHeight="1">
      <c r="A236" s="222"/>
      <c r="B236" s="222"/>
      <c r="C236" s="222"/>
      <c r="D236" s="222"/>
      <c r="E236" s="222"/>
      <c r="F236" s="222"/>
      <c r="G236" s="222"/>
      <c r="H236" s="222"/>
      <c r="I236" s="222"/>
      <c r="J236" s="222"/>
      <c r="K236" s="222"/>
      <c r="L236" s="222"/>
      <c r="M236" s="222"/>
      <c r="N236" s="222"/>
      <c r="O236" s="222"/>
      <c r="P236" s="222"/>
      <c r="Q236" s="222"/>
      <c r="R236" s="222"/>
      <c r="S236" s="222"/>
      <c r="T236" s="222"/>
      <c r="U236" s="222"/>
      <c r="V236" s="222"/>
      <c r="W236" s="222"/>
      <c r="X236" s="222"/>
      <c r="Y236" s="222"/>
      <c r="Z236" s="222"/>
    </row>
    <row r="237" spans="1:26" ht="12.75" customHeight="1">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row>
    <row r="238" spans="1:26" ht="12.75" customHeight="1">
      <c r="A238" s="222"/>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row>
    <row r="239" spans="1:26" ht="12.75" customHeight="1">
      <c r="A239" s="222"/>
      <c r="B239" s="222"/>
      <c r="C239" s="222"/>
      <c r="D239" s="222"/>
      <c r="E239" s="222"/>
      <c r="F239" s="222"/>
      <c r="G239" s="222"/>
      <c r="H239" s="222"/>
      <c r="I239" s="222"/>
      <c r="J239" s="222"/>
      <c r="K239" s="222"/>
      <c r="L239" s="222"/>
      <c r="M239" s="222"/>
      <c r="N239" s="222"/>
      <c r="O239" s="222"/>
      <c r="P239" s="222"/>
      <c r="Q239" s="222"/>
      <c r="R239" s="222"/>
      <c r="S239" s="222"/>
      <c r="T239" s="222"/>
      <c r="U239" s="222"/>
      <c r="V239" s="222"/>
      <c r="W239" s="222"/>
      <c r="X239" s="222"/>
      <c r="Y239" s="222"/>
      <c r="Z239" s="222"/>
    </row>
    <row r="240" spans="1:26" ht="12.75" customHeight="1">
      <c r="A240" s="222"/>
      <c r="B240" s="222"/>
      <c r="C240" s="222"/>
      <c r="D240" s="222"/>
      <c r="E240" s="222"/>
      <c r="F240" s="222"/>
      <c r="G240" s="222"/>
      <c r="H240" s="222"/>
      <c r="I240" s="222"/>
      <c r="J240" s="222"/>
      <c r="K240" s="222"/>
      <c r="L240" s="222"/>
      <c r="M240" s="222"/>
      <c r="N240" s="222"/>
      <c r="O240" s="222"/>
      <c r="P240" s="222"/>
      <c r="Q240" s="222"/>
      <c r="R240" s="222"/>
      <c r="S240" s="222"/>
      <c r="T240" s="222"/>
      <c r="U240" s="222"/>
      <c r="V240" s="222"/>
      <c r="W240" s="222"/>
      <c r="X240" s="222"/>
      <c r="Y240" s="222"/>
      <c r="Z240" s="222"/>
    </row>
    <row r="241" spans="1:26" ht="12.75" customHeight="1">
      <c r="A241" s="222"/>
      <c r="B241" s="222"/>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c r="Y241" s="222"/>
      <c r="Z241" s="222"/>
    </row>
    <row r="242" spans="1:26" ht="12.75" customHeight="1">
      <c r="A242" s="222"/>
      <c r="B242" s="222"/>
      <c r="C242" s="222"/>
      <c r="D242" s="222"/>
      <c r="E242" s="222"/>
      <c r="F242" s="222"/>
      <c r="G242" s="222"/>
      <c r="H242" s="222"/>
      <c r="I242" s="222"/>
      <c r="J242" s="222"/>
      <c r="K242" s="222"/>
      <c r="L242" s="222"/>
      <c r="M242" s="222"/>
      <c r="N242" s="222"/>
      <c r="O242" s="222"/>
      <c r="P242" s="222"/>
      <c r="Q242" s="222"/>
      <c r="R242" s="222"/>
      <c r="S242" s="222"/>
      <c r="T242" s="222"/>
      <c r="U242" s="222"/>
      <c r="V242" s="222"/>
      <c r="W242" s="222"/>
      <c r="X242" s="222"/>
      <c r="Y242" s="222"/>
      <c r="Z242" s="222"/>
    </row>
    <row r="243" spans="1:26" ht="12.75" customHeight="1">
      <c r="A243" s="222"/>
      <c r="B243" s="222"/>
      <c r="C243" s="222"/>
      <c r="D243" s="222"/>
      <c r="E243" s="222"/>
      <c r="F243" s="222"/>
      <c r="G243" s="222"/>
      <c r="H243" s="222"/>
      <c r="I243" s="222"/>
      <c r="J243" s="222"/>
      <c r="K243" s="222"/>
      <c r="L243" s="222"/>
      <c r="M243" s="222"/>
      <c r="N243" s="222"/>
      <c r="O243" s="222"/>
      <c r="P243" s="222"/>
      <c r="Q243" s="222"/>
      <c r="R243" s="222"/>
      <c r="S243" s="222"/>
      <c r="T243" s="222"/>
      <c r="U243" s="222"/>
      <c r="V243" s="222"/>
      <c r="W243" s="222"/>
      <c r="X243" s="222"/>
      <c r="Y243" s="222"/>
      <c r="Z243" s="222"/>
    </row>
    <row r="244" spans="1:26" ht="12.75" customHeight="1">
      <c r="A244" s="222"/>
      <c r="B244" s="222"/>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c r="Y244" s="222"/>
      <c r="Z244" s="222"/>
    </row>
    <row r="245" spans="1:26" ht="12.75" customHeight="1">
      <c r="A245" s="222"/>
      <c r="B245" s="222"/>
      <c r="C245" s="222"/>
      <c r="D245" s="222"/>
      <c r="E245" s="222"/>
      <c r="F245" s="222"/>
      <c r="G245" s="222"/>
      <c r="H245" s="222"/>
      <c r="I245" s="222"/>
      <c r="J245" s="222"/>
      <c r="K245" s="222"/>
      <c r="L245" s="222"/>
      <c r="M245" s="222"/>
      <c r="N245" s="222"/>
      <c r="O245" s="222"/>
      <c r="P245" s="222"/>
      <c r="Q245" s="222"/>
      <c r="R245" s="222"/>
      <c r="S245" s="222"/>
      <c r="T245" s="222"/>
      <c r="U245" s="222"/>
      <c r="V245" s="222"/>
      <c r="W245" s="222"/>
      <c r="X245" s="222"/>
      <c r="Y245" s="222"/>
      <c r="Z245" s="222"/>
    </row>
    <row r="246" spans="1:26" ht="12.75" customHeight="1">
      <c r="A246" s="222"/>
      <c r="B246" s="222"/>
      <c r="C246" s="222"/>
      <c r="D246" s="222"/>
      <c r="E246" s="222"/>
      <c r="F246" s="222"/>
      <c r="G246" s="222"/>
      <c r="H246" s="222"/>
      <c r="I246" s="222"/>
      <c r="J246" s="222"/>
      <c r="K246" s="222"/>
      <c r="L246" s="222"/>
      <c r="M246" s="222"/>
      <c r="N246" s="222"/>
      <c r="O246" s="222"/>
      <c r="P246" s="222"/>
      <c r="Q246" s="222"/>
      <c r="R246" s="222"/>
      <c r="S246" s="222"/>
      <c r="T246" s="222"/>
      <c r="U246" s="222"/>
      <c r="V246" s="222"/>
      <c r="W246" s="222"/>
      <c r="X246" s="222"/>
      <c r="Y246" s="222"/>
      <c r="Z246" s="222"/>
    </row>
    <row r="247" spans="1:26" ht="12.75" customHeight="1">
      <c r="A247" s="222"/>
      <c r="B247" s="222"/>
      <c r="C247" s="222"/>
      <c r="D247" s="222"/>
      <c r="E247" s="222"/>
      <c r="F247" s="222"/>
      <c r="G247" s="222"/>
      <c r="H247" s="222"/>
      <c r="I247" s="222"/>
      <c r="J247" s="222"/>
      <c r="K247" s="222"/>
      <c r="L247" s="222"/>
      <c r="M247" s="222"/>
      <c r="N247" s="222"/>
      <c r="O247" s="222"/>
      <c r="P247" s="222"/>
      <c r="Q247" s="222"/>
      <c r="R247" s="222"/>
      <c r="S247" s="222"/>
      <c r="T247" s="222"/>
      <c r="U247" s="222"/>
      <c r="V247" s="222"/>
      <c r="W247" s="222"/>
      <c r="X247" s="222"/>
      <c r="Y247" s="222"/>
      <c r="Z247" s="222"/>
    </row>
    <row r="248" spans="1:26" ht="12.75" customHeight="1">
      <c r="A248" s="222"/>
      <c r="B248" s="222"/>
      <c r="C248" s="222"/>
      <c r="D248" s="222"/>
      <c r="E248" s="222"/>
      <c r="F248" s="222"/>
      <c r="G248" s="222"/>
      <c r="H248" s="222"/>
      <c r="I248" s="222"/>
      <c r="J248" s="222"/>
      <c r="K248" s="222"/>
      <c r="L248" s="222"/>
      <c r="M248" s="222"/>
      <c r="N248" s="222"/>
      <c r="O248" s="222"/>
      <c r="P248" s="222"/>
      <c r="Q248" s="222"/>
      <c r="R248" s="222"/>
      <c r="S248" s="222"/>
      <c r="T248" s="222"/>
      <c r="U248" s="222"/>
      <c r="V248" s="222"/>
      <c r="W248" s="222"/>
      <c r="X248" s="222"/>
      <c r="Y248" s="222"/>
      <c r="Z248" s="222"/>
    </row>
    <row r="249" spans="1:26" ht="12.75" customHeight="1">
      <c r="A249" s="222"/>
      <c r="B249" s="222"/>
      <c r="C249" s="222"/>
      <c r="D249" s="222"/>
      <c r="E249" s="222"/>
      <c r="F249" s="222"/>
      <c r="G249" s="222"/>
      <c r="H249" s="222"/>
      <c r="I249" s="222"/>
      <c r="J249" s="222"/>
      <c r="K249" s="222"/>
      <c r="L249" s="222"/>
      <c r="M249" s="222"/>
      <c r="N249" s="222"/>
      <c r="O249" s="222"/>
      <c r="P249" s="222"/>
      <c r="Q249" s="222"/>
      <c r="R249" s="222"/>
      <c r="S249" s="222"/>
      <c r="T249" s="222"/>
      <c r="U249" s="222"/>
      <c r="V249" s="222"/>
      <c r="W249" s="222"/>
      <c r="X249" s="222"/>
      <c r="Y249" s="222"/>
      <c r="Z249" s="222"/>
    </row>
    <row r="250" spans="1:26" ht="12.75" customHeight="1">
      <c r="A250" s="222"/>
      <c r="B250" s="222"/>
      <c r="C250" s="222"/>
      <c r="D250" s="222"/>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row>
    <row r="251" spans="1:26" ht="12.75" customHeight="1">
      <c r="A251" s="222"/>
      <c r="B251" s="222"/>
      <c r="C251" s="222"/>
      <c r="D251" s="222"/>
      <c r="E251" s="222"/>
      <c r="F251" s="222"/>
      <c r="G251" s="222"/>
      <c r="H251" s="222"/>
      <c r="I251" s="222"/>
      <c r="J251" s="222"/>
      <c r="K251" s="222"/>
      <c r="L251" s="222"/>
      <c r="M251" s="222"/>
      <c r="N251" s="222"/>
      <c r="O251" s="222"/>
      <c r="P251" s="222"/>
      <c r="Q251" s="222"/>
      <c r="R251" s="222"/>
      <c r="S251" s="222"/>
      <c r="T251" s="222"/>
      <c r="U251" s="222"/>
      <c r="V251" s="222"/>
      <c r="W251" s="222"/>
      <c r="X251" s="222"/>
      <c r="Y251" s="222"/>
      <c r="Z251" s="222"/>
    </row>
    <row r="252" spans="1:26" ht="12.75" customHeight="1">
      <c r="A252" s="222"/>
      <c r="B252" s="222"/>
      <c r="C252" s="222"/>
      <c r="D252" s="222"/>
      <c r="E252" s="222"/>
      <c r="F252" s="222"/>
      <c r="G252" s="222"/>
      <c r="H252" s="222"/>
      <c r="I252" s="222"/>
      <c r="J252" s="222"/>
      <c r="K252" s="222"/>
      <c r="L252" s="222"/>
      <c r="M252" s="222"/>
      <c r="N252" s="222"/>
      <c r="O252" s="222"/>
      <c r="P252" s="222"/>
      <c r="Q252" s="222"/>
      <c r="R252" s="222"/>
      <c r="S252" s="222"/>
      <c r="T252" s="222"/>
      <c r="U252" s="222"/>
      <c r="V252" s="222"/>
      <c r="W252" s="222"/>
      <c r="X252" s="222"/>
      <c r="Y252" s="222"/>
      <c r="Z252" s="222"/>
    </row>
    <row r="253" spans="1:26" ht="12.75" customHeight="1">
      <c r="A253" s="222"/>
      <c r="B253" s="222"/>
      <c r="C253" s="222"/>
      <c r="D253" s="222"/>
      <c r="E253" s="222"/>
      <c r="F253" s="222"/>
      <c r="G253" s="222"/>
      <c r="H253" s="222"/>
      <c r="I253" s="222"/>
      <c r="J253" s="222"/>
      <c r="K253" s="222"/>
      <c r="L253" s="222"/>
      <c r="M253" s="222"/>
      <c r="N253" s="222"/>
      <c r="O253" s="222"/>
      <c r="P253" s="222"/>
      <c r="Q253" s="222"/>
      <c r="R253" s="222"/>
      <c r="S253" s="222"/>
      <c r="T253" s="222"/>
      <c r="U253" s="222"/>
      <c r="V253" s="222"/>
      <c r="W253" s="222"/>
      <c r="X253" s="222"/>
      <c r="Y253" s="222"/>
      <c r="Z253" s="222"/>
    </row>
    <row r="254" spans="1:26" ht="12.75" customHeight="1">
      <c r="A254" s="222"/>
      <c r="B254" s="222"/>
      <c r="C254" s="222"/>
      <c r="D254" s="222"/>
      <c r="E254" s="222"/>
      <c r="F254" s="222"/>
      <c r="G254" s="222"/>
      <c r="H254" s="222"/>
      <c r="I254" s="222"/>
      <c r="J254" s="222"/>
      <c r="K254" s="222"/>
      <c r="L254" s="222"/>
      <c r="M254" s="222"/>
      <c r="N254" s="222"/>
      <c r="O254" s="222"/>
      <c r="P254" s="222"/>
      <c r="Q254" s="222"/>
      <c r="R254" s="222"/>
      <c r="S254" s="222"/>
      <c r="T254" s="222"/>
      <c r="U254" s="222"/>
      <c r="V254" s="222"/>
      <c r="W254" s="222"/>
      <c r="X254" s="222"/>
      <c r="Y254" s="222"/>
      <c r="Z254" s="222"/>
    </row>
    <row r="255" spans="1:26" ht="12.75" customHeight="1">
      <c r="A255" s="222"/>
      <c r="B255" s="222"/>
      <c r="C255" s="222"/>
      <c r="D255" s="222"/>
      <c r="E255" s="222"/>
      <c r="F255" s="222"/>
      <c r="G255" s="222"/>
      <c r="H255" s="222"/>
      <c r="I255" s="222"/>
      <c r="J255" s="222"/>
      <c r="K255" s="222"/>
      <c r="L255" s="222"/>
      <c r="M255" s="222"/>
      <c r="N255" s="222"/>
      <c r="O255" s="222"/>
      <c r="P255" s="222"/>
      <c r="Q255" s="222"/>
      <c r="R255" s="222"/>
      <c r="S255" s="222"/>
      <c r="T255" s="222"/>
      <c r="U255" s="222"/>
      <c r="V255" s="222"/>
      <c r="W255" s="222"/>
      <c r="X255" s="222"/>
      <c r="Y255" s="222"/>
      <c r="Z255" s="222"/>
    </row>
    <row r="256" spans="1:26" ht="12.75" customHeight="1">
      <c r="A256" s="222"/>
      <c r="B256" s="222"/>
      <c r="C256" s="222"/>
      <c r="D256" s="222"/>
      <c r="E256" s="222"/>
      <c r="F256" s="222"/>
      <c r="G256" s="222"/>
      <c r="H256" s="222"/>
      <c r="I256" s="222"/>
      <c r="J256" s="222"/>
      <c r="K256" s="222"/>
      <c r="L256" s="222"/>
      <c r="M256" s="222"/>
      <c r="N256" s="222"/>
      <c r="O256" s="222"/>
      <c r="P256" s="222"/>
      <c r="Q256" s="222"/>
      <c r="R256" s="222"/>
      <c r="S256" s="222"/>
      <c r="T256" s="222"/>
      <c r="U256" s="222"/>
      <c r="V256" s="222"/>
      <c r="W256" s="222"/>
      <c r="X256" s="222"/>
      <c r="Y256" s="222"/>
      <c r="Z256" s="222"/>
    </row>
    <row r="257" spans="1:26" ht="12.75" customHeight="1">
      <c r="A257" s="222"/>
      <c r="B257" s="222"/>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row>
    <row r="258" spans="1:26" ht="12.75" customHeight="1">
      <c r="A258" s="222"/>
      <c r="B258" s="222"/>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row>
    <row r="259" spans="1:26" ht="12.75" customHeight="1">
      <c r="A259" s="222"/>
      <c r="B259" s="222"/>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row>
    <row r="260" spans="1:26" ht="12.75" customHeight="1">
      <c r="A260" s="222"/>
      <c r="B260" s="222"/>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row>
    <row r="261" spans="1:26" ht="12.75" customHeight="1">
      <c r="A261" s="222"/>
      <c r="B261" s="222"/>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row>
    <row r="262" spans="1:26" ht="12.75" customHeight="1">
      <c r="A262" s="222"/>
      <c r="B262" s="222"/>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c r="Y262" s="222"/>
      <c r="Z262" s="222"/>
    </row>
    <row r="263" spans="1:26" ht="12.75" customHeight="1">
      <c r="A263" s="222"/>
      <c r="B263" s="222"/>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c r="Y263" s="222"/>
      <c r="Z263" s="222"/>
    </row>
    <row r="264" spans="1:26" ht="12.75" customHeight="1">
      <c r="A264" s="222"/>
      <c r="B264" s="222"/>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c r="Y264" s="222"/>
      <c r="Z264" s="222"/>
    </row>
    <row r="265" spans="1:26" ht="12.75" customHeight="1">
      <c r="A265" s="222"/>
      <c r="B265" s="222"/>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c r="Y265" s="222"/>
      <c r="Z265" s="222"/>
    </row>
    <row r="266" spans="1:26" ht="12.75" customHeight="1">
      <c r="A266" s="222"/>
      <c r="B266" s="222"/>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c r="Y266" s="222"/>
      <c r="Z266" s="222"/>
    </row>
    <row r="267" spans="1:26" ht="12.75" customHeight="1">
      <c r="A267" s="222"/>
      <c r="B267" s="222"/>
      <c r="C267" s="222"/>
      <c r="D267" s="222"/>
      <c r="E267" s="222"/>
      <c r="F267" s="222"/>
      <c r="G267" s="222"/>
      <c r="H267" s="222"/>
      <c r="I267" s="222"/>
      <c r="J267" s="222"/>
      <c r="K267" s="222"/>
      <c r="L267" s="222"/>
      <c r="M267" s="222"/>
      <c r="N267" s="222"/>
      <c r="O267" s="222"/>
      <c r="P267" s="222"/>
      <c r="Q267" s="222"/>
      <c r="R267" s="222"/>
      <c r="S267" s="222"/>
      <c r="T267" s="222"/>
      <c r="U267" s="222"/>
      <c r="V267" s="222"/>
      <c r="W267" s="222"/>
      <c r="X267" s="222"/>
      <c r="Y267" s="222"/>
      <c r="Z267" s="222"/>
    </row>
    <row r="268" spans="1:26" ht="12.75" customHeight="1">
      <c r="A268" s="222"/>
      <c r="B268" s="222"/>
      <c r="C268" s="222"/>
      <c r="D268" s="222"/>
      <c r="E268" s="222"/>
      <c r="F268" s="222"/>
      <c r="G268" s="222"/>
      <c r="H268" s="222"/>
      <c r="I268" s="222"/>
      <c r="J268" s="222"/>
      <c r="K268" s="222"/>
      <c r="L268" s="222"/>
      <c r="M268" s="222"/>
      <c r="N268" s="222"/>
      <c r="O268" s="222"/>
      <c r="P268" s="222"/>
      <c r="Q268" s="222"/>
      <c r="R268" s="222"/>
      <c r="S268" s="222"/>
      <c r="T268" s="222"/>
      <c r="U268" s="222"/>
      <c r="V268" s="222"/>
      <c r="W268" s="222"/>
      <c r="X268" s="222"/>
      <c r="Y268" s="222"/>
      <c r="Z268" s="222"/>
    </row>
    <row r="269" spans="1:26" ht="12.75" customHeight="1">
      <c r="A269" s="222"/>
      <c r="B269" s="222"/>
      <c r="C269" s="222"/>
      <c r="D269" s="222"/>
      <c r="E269" s="222"/>
      <c r="F269" s="222"/>
      <c r="G269" s="222"/>
      <c r="H269" s="222"/>
      <c r="I269" s="222"/>
      <c r="J269" s="222"/>
      <c r="K269" s="222"/>
      <c r="L269" s="222"/>
      <c r="M269" s="222"/>
      <c r="N269" s="222"/>
      <c r="O269" s="222"/>
      <c r="P269" s="222"/>
      <c r="Q269" s="222"/>
      <c r="R269" s="222"/>
      <c r="S269" s="222"/>
      <c r="T269" s="222"/>
      <c r="U269" s="222"/>
      <c r="V269" s="222"/>
      <c r="W269" s="222"/>
      <c r="X269" s="222"/>
      <c r="Y269" s="222"/>
      <c r="Z269" s="222"/>
    </row>
    <row r="270" spans="1:26" ht="12.75" customHeight="1">
      <c r="A270" s="222"/>
      <c r="B270" s="222"/>
      <c r="C270" s="222"/>
      <c r="D270" s="222"/>
      <c r="E270" s="222"/>
      <c r="F270" s="222"/>
      <c r="G270" s="222"/>
      <c r="H270" s="222"/>
      <c r="I270" s="222"/>
      <c r="J270" s="222"/>
      <c r="K270" s="222"/>
      <c r="L270" s="222"/>
      <c r="M270" s="222"/>
      <c r="N270" s="222"/>
      <c r="O270" s="222"/>
      <c r="P270" s="222"/>
      <c r="Q270" s="222"/>
      <c r="R270" s="222"/>
      <c r="S270" s="222"/>
      <c r="T270" s="222"/>
      <c r="U270" s="222"/>
      <c r="V270" s="222"/>
      <c r="W270" s="222"/>
      <c r="X270" s="222"/>
      <c r="Y270" s="222"/>
      <c r="Z270" s="222"/>
    </row>
    <row r="271" spans="1:26" ht="12.75" customHeight="1">
      <c r="A271" s="222"/>
      <c r="B271" s="222"/>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c r="Y271" s="222"/>
      <c r="Z271" s="222"/>
    </row>
    <row r="272" spans="1:26" ht="12.75" customHeight="1">
      <c r="A272" s="222"/>
      <c r="B272" s="222"/>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c r="Y272" s="222"/>
      <c r="Z272" s="222"/>
    </row>
    <row r="273" spans="1:26" ht="12.75" customHeight="1">
      <c r="A273" s="222"/>
      <c r="B273" s="222"/>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c r="Y273" s="222"/>
      <c r="Z273" s="222"/>
    </row>
    <row r="274" spans="1:26" ht="12.75" customHeight="1">
      <c r="A274" s="222"/>
      <c r="B274" s="222"/>
      <c r="C274" s="222"/>
      <c r="D274" s="222"/>
      <c r="E274" s="222"/>
      <c r="F274" s="222"/>
      <c r="G274" s="222"/>
      <c r="H274" s="222"/>
      <c r="I274" s="222"/>
      <c r="J274" s="222"/>
      <c r="K274" s="222"/>
      <c r="L274" s="222"/>
      <c r="M274" s="222"/>
      <c r="N274" s="222"/>
      <c r="O274" s="222"/>
      <c r="P274" s="222"/>
      <c r="Q274" s="222"/>
      <c r="R274" s="222"/>
      <c r="S274" s="222"/>
      <c r="T274" s="222"/>
      <c r="U274" s="222"/>
      <c r="V274" s="222"/>
      <c r="W274" s="222"/>
      <c r="X274" s="222"/>
      <c r="Y274" s="222"/>
      <c r="Z274" s="222"/>
    </row>
    <row r="275" spans="1:26" ht="12.75" customHeight="1">
      <c r="A275" s="222"/>
      <c r="B275" s="222"/>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c r="Y275" s="222"/>
      <c r="Z275" s="222"/>
    </row>
    <row r="276" spans="1:26" ht="12.75" customHeight="1">
      <c r="A276" s="222"/>
      <c r="B276" s="222"/>
      <c r="C276" s="222"/>
      <c r="D276" s="222"/>
      <c r="E276" s="222"/>
      <c r="F276" s="222"/>
      <c r="G276" s="222"/>
      <c r="H276" s="222"/>
      <c r="I276" s="222"/>
      <c r="J276" s="222"/>
      <c r="K276" s="222"/>
      <c r="L276" s="222"/>
      <c r="M276" s="222"/>
      <c r="N276" s="222"/>
      <c r="O276" s="222"/>
      <c r="P276" s="222"/>
      <c r="Q276" s="222"/>
      <c r="R276" s="222"/>
      <c r="S276" s="222"/>
      <c r="T276" s="222"/>
      <c r="U276" s="222"/>
      <c r="V276" s="222"/>
      <c r="W276" s="222"/>
      <c r="X276" s="222"/>
      <c r="Y276" s="222"/>
      <c r="Z276" s="222"/>
    </row>
    <row r="277" spans="1:26" ht="12.75" customHeight="1">
      <c r="A277" s="222"/>
      <c r="B277" s="222"/>
      <c r="C277" s="222"/>
      <c r="D277" s="222"/>
      <c r="E277" s="222"/>
      <c r="F277" s="222"/>
      <c r="G277" s="222"/>
      <c r="H277" s="222"/>
      <c r="I277" s="222"/>
      <c r="J277" s="222"/>
      <c r="K277" s="222"/>
      <c r="L277" s="222"/>
      <c r="M277" s="222"/>
      <c r="N277" s="222"/>
      <c r="O277" s="222"/>
      <c r="P277" s="222"/>
      <c r="Q277" s="222"/>
      <c r="R277" s="222"/>
      <c r="S277" s="222"/>
      <c r="T277" s="222"/>
      <c r="U277" s="222"/>
      <c r="V277" s="222"/>
      <c r="W277" s="222"/>
      <c r="X277" s="222"/>
      <c r="Y277" s="222"/>
      <c r="Z277" s="222"/>
    </row>
    <row r="278" spans="1:26" ht="12.75" customHeight="1">
      <c r="A278" s="222"/>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2"/>
      <c r="Z278" s="222"/>
    </row>
    <row r="279" spans="1:26" ht="12.75" customHeight="1">
      <c r="A279" s="222"/>
      <c r="B279" s="222"/>
      <c r="C279" s="222"/>
      <c r="D279" s="222"/>
      <c r="E279" s="222"/>
      <c r="F279" s="222"/>
      <c r="G279" s="222"/>
      <c r="H279" s="222"/>
      <c r="I279" s="222"/>
      <c r="J279" s="222"/>
      <c r="K279" s="222"/>
      <c r="L279" s="222"/>
      <c r="M279" s="222"/>
      <c r="N279" s="222"/>
      <c r="O279" s="222"/>
      <c r="P279" s="222"/>
      <c r="Q279" s="222"/>
      <c r="R279" s="222"/>
      <c r="S279" s="222"/>
      <c r="T279" s="222"/>
      <c r="U279" s="222"/>
      <c r="V279" s="222"/>
      <c r="W279" s="222"/>
      <c r="X279" s="222"/>
      <c r="Y279" s="222"/>
      <c r="Z279" s="222"/>
    </row>
    <row r="280" spans="1:26" ht="12.75" customHeight="1">
      <c r="A280" s="222"/>
      <c r="B280" s="222"/>
      <c r="C280" s="222"/>
      <c r="D280" s="222"/>
      <c r="E280" s="222"/>
      <c r="F280" s="222"/>
      <c r="G280" s="222"/>
      <c r="H280" s="222"/>
      <c r="I280" s="222"/>
      <c r="J280" s="222"/>
      <c r="K280" s="222"/>
      <c r="L280" s="222"/>
      <c r="M280" s="222"/>
      <c r="N280" s="222"/>
      <c r="O280" s="222"/>
      <c r="P280" s="222"/>
      <c r="Q280" s="222"/>
      <c r="R280" s="222"/>
      <c r="S280" s="222"/>
      <c r="T280" s="222"/>
      <c r="U280" s="222"/>
      <c r="V280" s="222"/>
      <c r="W280" s="222"/>
      <c r="X280" s="222"/>
      <c r="Y280" s="222"/>
      <c r="Z280" s="222"/>
    </row>
    <row r="281" spans="1:26" ht="12.75" customHeight="1">
      <c r="A281" s="222"/>
      <c r="B281" s="222"/>
      <c r="C281" s="222"/>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row>
    <row r="282" spans="1:26" ht="12.75" customHeight="1">
      <c r="A282" s="222"/>
      <c r="B282" s="222"/>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c r="Y282" s="222"/>
      <c r="Z282" s="222"/>
    </row>
    <row r="283" spans="1:26" ht="12.75" customHeight="1">
      <c r="A283" s="222"/>
      <c r="B283" s="222"/>
      <c r="C283" s="222"/>
      <c r="D283" s="222"/>
      <c r="E283" s="222"/>
      <c r="F283" s="222"/>
      <c r="G283" s="222"/>
      <c r="H283" s="222"/>
      <c r="I283" s="222"/>
      <c r="J283" s="222"/>
      <c r="K283" s="222"/>
      <c r="L283" s="222"/>
      <c r="M283" s="222"/>
      <c r="N283" s="222"/>
      <c r="O283" s="222"/>
      <c r="P283" s="222"/>
      <c r="Q283" s="222"/>
      <c r="R283" s="222"/>
      <c r="S283" s="222"/>
      <c r="T283" s="222"/>
      <c r="U283" s="222"/>
      <c r="V283" s="222"/>
      <c r="W283" s="222"/>
      <c r="X283" s="222"/>
      <c r="Y283" s="222"/>
      <c r="Z283" s="222"/>
    </row>
    <row r="284" spans="1:26" ht="12.75" customHeight="1">
      <c r="A284" s="222"/>
      <c r="B284" s="222"/>
      <c r="C284" s="222"/>
      <c r="D284" s="222"/>
      <c r="E284" s="222"/>
      <c r="F284" s="222"/>
      <c r="G284" s="222"/>
      <c r="H284" s="222"/>
      <c r="I284" s="222"/>
      <c r="J284" s="222"/>
      <c r="K284" s="222"/>
      <c r="L284" s="222"/>
      <c r="M284" s="222"/>
      <c r="N284" s="222"/>
      <c r="O284" s="222"/>
      <c r="P284" s="222"/>
      <c r="Q284" s="222"/>
      <c r="R284" s="222"/>
      <c r="S284" s="222"/>
      <c r="T284" s="222"/>
      <c r="U284" s="222"/>
      <c r="V284" s="222"/>
      <c r="W284" s="222"/>
      <c r="X284" s="222"/>
      <c r="Y284" s="222"/>
      <c r="Z284" s="222"/>
    </row>
    <row r="285" spans="1:26" ht="12.75" customHeight="1">
      <c r="A285" s="222"/>
      <c r="B285" s="222"/>
      <c r="C285" s="222"/>
      <c r="D285" s="222"/>
      <c r="E285" s="222"/>
      <c r="F285" s="222"/>
      <c r="G285" s="222"/>
      <c r="H285" s="222"/>
      <c r="I285" s="222"/>
      <c r="J285" s="222"/>
      <c r="K285" s="222"/>
      <c r="L285" s="222"/>
      <c r="M285" s="222"/>
      <c r="N285" s="222"/>
      <c r="O285" s="222"/>
      <c r="P285" s="222"/>
      <c r="Q285" s="222"/>
      <c r="R285" s="222"/>
      <c r="S285" s="222"/>
      <c r="T285" s="222"/>
      <c r="U285" s="222"/>
      <c r="V285" s="222"/>
      <c r="W285" s="222"/>
      <c r="X285" s="222"/>
      <c r="Y285" s="222"/>
      <c r="Z285" s="222"/>
    </row>
    <row r="286" spans="1:26" ht="12.75" customHeight="1">
      <c r="A286" s="222"/>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2"/>
      <c r="Z286" s="222"/>
    </row>
    <row r="287" spans="1:26" ht="12.75" customHeight="1">
      <c r="A287" s="222"/>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row>
    <row r="288" spans="1:26" ht="12.75" customHeight="1">
      <c r="A288" s="222"/>
      <c r="B288" s="222"/>
      <c r="C288" s="222"/>
      <c r="D288" s="222"/>
      <c r="E288" s="222"/>
      <c r="F288" s="222"/>
      <c r="G288" s="222"/>
      <c r="H288" s="222"/>
      <c r="I288" s="222"/>
      <c r="J288" s="222"/>
      <c r="K288" s="222"/>
      <c r="L288" s="222"/>
      <c r="M288" s="222"/>
      <c r="N288" s="222"/>
      <c r="O288" s="222"/>
      <c r="P288" s="222"/>
      <c r="Q288" s="222"/>
      <c r="R288" s="222"/>
      <c r="S288" s="222"/>
      <c r="T288" s="222"/>
      <c r="U288" s="222"/>
      <c r="V288" s="222"/>
      <c r="W288" s="222"/>
      <c r="X288" s="222"/>
      <c r="Y288" s="222"/>
      <c r="Z288" s="222"/>
    </row>
    <row r="289" spans="1:26" ht="12.75" customHeight="1">
      <c r="A289" s="222"/>
      <c r="B289" s="222"/>
      <c r="C289" s="222"/>
      <c r="D289" s="222"/>
      <c r="E289" s="222"/>
      <c r="F289" s="222"/>
      <c r="G289" s="222"/>
      <c r="H289" s="222"/>
      <c r="I289" s="222"/>
      <c r="J289" s="222"/>
      <c r="K289" s="222"/>
      <c r="L289" s="222"/>
      <c r="M289" s="222"/>
      <c r="N289" s="222"/>
      <c r="O289" s="222"/>
      <c r="P289" s="222"/>
      <c r="Q289" s="222"/>
      <c r="R289" s="222"/>
      <c r="S289" s="222"/>
      <c r="T289" s="222"/>
      <c r="U289" s="222"/>
      <c r="V289" s="222"/>
      <c r="W289" s="222"/>
      <c r="X289" s="222"/>
      <c r="Y289" s="222"/>
      <c r="Z289" s="222"/>
    </row>
    <row r="290" spans="1:26" ht="12.75" customHeight="1">
      <c r="A290" s="222"/>
      <c r="B290" s="222"/>
      <c r="C290" s="222"/>
      <c r="D290" s="222"/>
      <c r="E290" s="222"/>
      <c r="F290" s="222"/>
      <c r="G290" s="222"/>
      <c r="H290" s="222"/>
      <c r="I290" s="222"/>
      <c r="J290" s="222"/>
      <c r="K290" s="222"/>
      <c r="L290" s="222"/>
      <c r="M290" s="222"/>
      <c r="N290" s="222"/>
      <c r="O290" s="222"/>
      <c r="P290" s="222"/>
      <c r="Q290" s="222"/>
      <c r="R290" s="222"/>
      <c r="S290" s="222"/>
      <c r="T290" s="222"/>
      <c r="U290" s="222"/>
      <c r="V290" s="222"/>
      <c r="W290" s="222"/>
      <c r="X290" s="222"/>
      <c r="Y290" s="222"/>
      <c r="Z290" s="222"/>
    </row>
    <row r="291" spans="1:26" ht="12.75" customHeight="1">
      <c r="A291" s="222"/>
      <c r="B291" s="222"/>
      <c r="C291" s="222"/>
      <c r="D291" s="222"/>
      <c r="E291" s="222"/>
      <c r="F291" s="222"/>
      <c r="G291" s="222"/>
      <c r="H291" s="222"/>
      <c r="I291" s="222"/>
      <c r="J291" s="222"/>
      <c r="K291" s="222"/>
      <c r="L291" s="222"/>
      <c r="M291" s="222"/>
      <c r="N291" s="222"/>
      <c r="O291" s="222"/>
      <c r="P291" s="222"/>
      <c r="Q291" s="222"/>
      <c r="R291" s="222"/>
      <c r="S291" s="222"/>
      <c r="T291" s="222"/>
      <c r="U291" s="222"/>
      <c r="V291" s="222"/>
      <c r="W291" s="222"/>
      <c r="X291" s="222"/>
      <c r="Y291" s="222"/>
      <c r="Z291" s="222"/>
    </row>
    <row r="292" spans="1:26" ht="12.75" customHeight="1">
      <c r="A292" s="222"/>
      <c r="B292" s="222"/>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c r="Y292" s="222"/>
      <c r="Z292" s="222"/>
    </row>
    <row r="293" spans="1:26" ht="12.75" customHeight="1">
      <c r="A293" s="222"/>
      <c r="B293" s="222"/>
      <c r="C293" s="222"/>
      <c r="D293" s="222"/>
      <c r="E293" s="222"/>
      <c r="F293" s="222"/>
      <c r="G293" s="222"/>
      <c r="H293" s="222"/>
      <c r="I293" s="222"/>
      <c r="J293" s="222"/>
      <c r="K293" s="222"/>
      <c r="L293" s="222"/>
      <c r="M293" s="222"/>
      <c r="N293" s="222"/>
      <c r="O293" s="222"/>
      <c r="P293" s="222"/>
      <c r="Q293" s="222"/>
      <c r="R293" s="222"/>
      <c r="S293" s="222"/>
      <c r="T293" s="222"/>
      <c r="U293" s="222"/>
      <c r="V293" s="222"/>
      <c r="W293" s="222"/>
      <c r="X293" s="222"/>
      <c r="Y293" s="222"/>
      <c r="Z293" s="222"/>
    </row>
    <row r="294" spans="1:26" ht="12.75" customHeight="1">
      <c r="A294" s="222"/>
      <c r="B294" s="222"/>
      <c r="C294" s="222"/>
      <c r="D294" s="222"/>
      <c r="E294" s="222"/>
      <c r="F294" s="222"/>
      <c r="G294" s="222"/>
      <c r="H294" s="222"/>
      <c r="I294" s="222"/>
      <c r="J294" s="222"/>
      <c r="K294" s="222"/>
      <c r="L294" s="222"/>
      <c r="M294" s="222"/>
      <c r="N294" s="222"/>
      <c r="O294" s="222"/>
      <c r="P294" s="222"/>
      <c r="Q294" s="222"/>
      <c r="R294" s="222"/>
      <c r="S294" s="222"/>
      <c r="T294" s="222"/>
      <c r="U294" s="222"/>
      <c r="V294" s="222"/>
      <c r="W294" s="222"/>
      <c r="X294" s="222"/>
      <c r="Y294" s="222"/>
      <c r="Z294" s="222"/>
    </row>
    <row r="295" spans="1:26" ht="12.75" customHeight="1">
      <c r="A295" s="222"/>
      <c r="B295" s="222"/>
      <c r="C295" s="222"/>
      <c r="D295" s="222"/>
      <c r="E295" s="222"/>
      <c r="F295" s="222"/>
      <c r="G295" s="222"/>
      <c r="H295" s="222"/>
      <c r="I295" s="222"/>
      <c r="J295" s="222"/>
      <c r="K295" s="222"/>
      <c r="L295" s="222"/>
      <c r="M295" s="222"/>
      <c r="N295" s="222"/>
      <c r="O295" s="222"/>
      <c r="P295" s="222"/>
      <c r="Q295" s="222"/>
      <c r="R295" s="222"/>
      <c r="S295" s="222"/>
      <c r="T295" s="222"/>
      <c r="U295" s="222"/>
      <c r="V295" s="222"/>
      <c r="W295" s="222"/>
      <c r="X295" s="222"/>
      <c r="Y295" s="222"/>
      <c r="Z295" s="222"/>
    </row>
    <row r="296" spans="1:26" ht="12.75" customHeight="1">
      <c r="A296" s="222"/>
      <c r="B296" s="222"/>
      <c r="C296" s="222"/>
      <c r="D296" s="222"/>
      <c r="E296" s="222"/>
      <c r="F296" s="222"/>
      <c r="G296" s="222"/>
      <c r="H296" s="222"/>
      <c r="I296" s="222"/>
      <c r="J296" s="222"/>
      <c r="K296" s="222"/>
      <c r="L296" s="222"/>
      <c r="M296" s="222"/>
      <c r="N296" s="222"/>
      <c r="O296" s="222"/>
      <c r="P296" s="222"/>
      <c r="Q296" s="222"/>
      <c r="R296" s="222"/>
      <c r="S296" s="222"/>
      <c r="T296" s="222"/>
      <c r="U296" s="222"/>
      <c r="V296" s="222"/>
      <c r="W296" s="222"/>
      <c r="X296" s="222"/>
      <c r="Y296" s="222"/>
      <c r="Z296" s="222"/>
    </row>
    <row r="297" spans="1:26" ht="12.75" customHeight="1">
      <c r="A297" s="222"/>
      <c r="B297" s="222"/>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c r="Y297" s="222"/>
      <c r="Z297" s="222"/>
    </row>
    <row r="298" spans="1:26" ht="12.75" customHeight="1">
      <c r="A298" s="222"/>
      <c r="B298" s="222"/>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c r="Y298" s="222"/>
      <c r="Z298" s="222"/>
    </row>
    <row r="299" spans="1:26" ht="12.75" customHeight="1">
      <c r="A299" s="222"/>
      <c r="B299" s="222"/>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c r="Y299" s="222"/>
      <c r="Z299" s="222"/>
    </row>
    <row r="300" spans="1:26" ht="12.75" customHeight="1">
      <c r="A300" s="222"/>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row>
    <row r="301" spans="1:26" ht="12.75" customHeight="1">
      <c r="A301" s="222"/>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row>
    <row r="302" spans="1:26" ht="12.75" customHeight="1">
      <c r="A302" s="222"/>
      <c r="B302" s="222"/>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c r="Y302" s="222"/>
      <c r="Z302" s="222"/>
    </row>
    <row r="303" spans="1:26" ht="12.75" customHeight="1">
      <c r="A303" s="222"/>
      <c r="B303" s="222"/>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c r="Y303" s="222"/>
      <c r="Z303" s="222"/>
    </row>
    <row r="304" spans="1:26" ht="12.75" customHeight="1">
      <c r="A304" s="222"/>
      <c r="B304" s="222"/>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row>
    <row r="305" spans="1:26" ht="12.75" customHeight="1">
      <c r="A305" s="222"/>
      <c r="B305" s="222"/>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c r="Y305" s="222"/>
      <c r="Z305" s="222"/>
    </row>
    <row r="306" spans="1:26" ht="12.75" customHeight="1">
      <c r="A306" s="222"/>
      <c r="B306" s="222"/>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c r="Y306" s="222"/>
      <c r="Z306" s="222"/>
    </row>
    <row r="307" spans="1:26" ht="12.75" customHeight="1">
      <c r="A307" s="222"/>
      <c r="B307" s="222"/>
      <c r="C307" s="222"/>
      <c r="D307" s="222"/>
      <c r="E307" s="222"/>
      <c r="F307" s="222"/>
      <c r="G307" s="222"/>
      <c r="H307" s="222"/>
      <c r="I307" s="222"/>
      <c r="J307" s="222"/>
      <c r="K307" s="222"/>
      <c r="L307" s="222"/>
      <c r="M307" s="222"/>
      <c r="N307" s="222"/>
      <c r="O307" s="222"/>
      <c r="P307" s="222"/>
      <c r="Q307" s="222"/>
      <c r="R307" s="222"/>
      <c r="S307" s="222"/>
      <c r="T307" s="222"/>
      <c r="U307" s="222"/>
      <c r="V307" s="222"/>
      <c r="W307" s="222"/>
      <c r="X307" s="222"/>
      <c r="Y307" s="222"/>
      <c r="Z307" s="222"/>
    </row>
    <row r="308" spans="1:26" ht="12.75" customHeight="1">
      <c r="A308" s="222"/>
      <c r="B308" s="222"/>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c r="Y308" s="222"/>
      <c r="Z308" s="222"/>
    </row>
    <row r="309" spans="1:26" ht="12.75" customHeight="1">
      <c r="A309" s="222"/>
      <c r="B309" s="222"/>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row>
    <row r="310" spans="1:26" ht="12.75" customHeight="1">
      <c r="A310" s="222"/>
      <c r="B310" s="222"/>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c r="Y310" s="222"/>
      <c r="Z310" s="222"/>
    </row>
    <row r="311" spans="1:26" ht="12.75" customHeight="1">
      <c r="A311" s="222"/>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2"/>
      <c r="Z311" s="222"/>
    </row>
    <row r="312" spans="1:26" ht="12.75" customHeight="1">
      <c r="A312" s="222"/>
      <c r="B312" s="222"/>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c r="Y312" s="222"/>
      <c r="Z312" s="222"/>
    </row>
    <row r="313" spans="1:26" ht="12.75" customHeight="1">
      <c r="A313" s="222"/>
      <c r="B313" s="222"/>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c r="Y313" s="222"/>
      <c r="Z313" s="222"/>
    </row>
    <row r="314" spans="1:26" ht="12.75" customHeight="1">
      <c r="A314" s="222"/>
      <c r="B314" s="222"/>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c r="Y314" s="222"/>
      <c r="Z314" s="222"/>
    </row>
    <row r="315" spans="1:26" ht="12.75" customHeight="1">
      <c r="A315" s="222"/>
      <c r="B315" s="222"/>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c r="Y315" s="222"/>
      <c r="Z315" s="222"/>
    </row>
    <row r="316" spans="1:26" ht="12.75" customHeight="1">
      <c r="A316" s="222"/>
      <c r="B316" s="222"/>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c r="Y316" s="222"/>
      <c r="Z316" s="222"/>
    </row>
    <row r="317" spans="1:26" ht="12.75" customHeight="1">
      <c r="A317" s="222"/>
      <c r="B317" s="222"/>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c r="Y317" s="222"/>
      <c r="Z317" s="222"/>
    </row>
    <row r="318" spans="1:26" ht="12.75" customHeight="1">
      <c r="A318" s="222"/>
      <c r="B318" s="222"/>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c r="Y318" s="222"/>
      <c r="Z318" s="222"/>
    </row>
    <row r="319" spans="1:26" ht="12.75" customHeight="1">
      <c r="A319" s="222"/>
      <c r="B319" s="222"/>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c r="Y319" s="222"/>
      <c r="Z319" s="222"/>
    </row>
    <row r="320" spans="1:26" ht="12.75" customHeight="1">
      <c r="A320" s="222"/>
      <c r="B320" s="222"/>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c r="Y320" s="222"/>
      <c r="Z320" s="222"/>
    </row>
    <row r="321" spans="1:26" ht="12.75" customHeight="1">
      <c r="A321" s="222"/>
      <c r="B321" s="222"/>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row>
    <row r="322" spans="1:26" ht="12.75" customHeight="1">
      <c r="A322" s="222"/>
      <c r="B322" s="222"/>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c r="Y322" s="222"/>
      <c r="Z322" s="222"/>
    </row>
    <row r="323" spans="1:26" ht="12.75" customHeight="1">
      <c r="A323" s="222"/>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row>
    <row r="324" spans="1:26" ht="12.75" customHeight="1">
      <c r="A324" s="222"/>
      <c r="B324" s="222"/>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row>
    <row r="325" spans="1:26" ht="12.75" customHeight="1">
      <c r="A325" s="222"/>
      <c r="B325" s="222"/>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c r="Y325" s="222"/>
      <c r="Z325" s="222"/>
    </row>
    <row r="326" spans="1:26" ht="12.75" customHeight="1">
      <c r="A326" s="222"/>
      <c r="B326" s="222"/>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row>
    <row r="327" spans="1:26" ht="12.75" customHeight="1">
      <c r="A327" s="222"/>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row>
    <row r="328" spans="1:26" ht="12.75" customHeight="1">
      <c r="A328" s="222"/>
      <c r="B328" s="222"/>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c r="Y328" s="222"/>
      <c r="Z328" s="222"/>
    </row>
    <row r="329" spans="1:26" ht="12.75" customHeight="1">
      <c r="A329" s="222"/>
      <c r="B329" s="222"/>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c r="Y329" s="222"/>
      <c r="Z329" s="222"/>
    </row>
    <row r="330" spans="1:26" ht="12.75" customHeight="1">
      <c r="A330" s="222"/>
      <c r="B330" s="222"/>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c r="Y330" s="222"/>
      <c r="Z330" s="222"/>
    </row>
    <row r="331" spans="1:26" ht="12.75" customHeight="1">
      <c r="A331" s="222"/>
      <c r="B331" s="222"/>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c r="Y331" s="222"/>
      <c r="Z331" s="222"/>
    </row>
    <row r="332" spans="1:26" ht="12.75" customHeight="1">
      <c r="A332" s="222"/>
      <c r="B332" s="222"/>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c r="Y332" s="222"/>
      <c r="Z332" s="222"/>
    </row>
    <row r="333" spans="1:26" ht="12.75" customHeight="1">
      <c r="A333" s="222"/>
      <c r="B333" s="222"/>
      <c r="C333" s="222"/>
      <c r="D333" s="222"/>
      <c r="E333" s="222"/>
      <c r="F333" s="222"/>
      <c r="G333" s="222"/>
      <c r="H333" s="222"/>
      <c r="I333" s="222"/>
      <c r="J333" s="222"/>
      <c r="K333" s="222"/>
      <c r="L333" s="222"/>
      <c r="M333" s="222"/>
      <c r="N333" s="222"/>
      <c r="O333" s="222"/>
      <c r="P333" s="222"/>
      <c r="Q333" s="222"/>
      <c r="R333" s="222"/>
      <c r="S333" s="222"/>
      <c r="T333" s="222"/>
      <c r="U333" s="222"/>
      <c r="V333" s="222"/>
      <c r="W333" s="222"/>
      <c r="X333" s="222"/>
      <c r="Y333" s="222"/>
      <c r="Z333" s="222"/>
    </row>
    <row r="334" spans="1:26" ht="12.75" customHeight="1">
      <c r="A334" s="222"/>
      <c r="B334" s="222"/>
      <c r="C334" s="222"/>
      <c r="D334" s="222"/>
      <c r="E334" s="222"/>
      <c r="F334" s="222"/>
      <c r="G334" s="222"/>
      <c r="H334" s="222"/>
      <c r="I334" s="222"/>
      <c r="J334" s="222"/>
      <c r="K334" s="222"/>
      <c r="L334" s="222"/>
      <c r="M334" s="222"/>
      <c r="N334" s="222"/>
      <c r="O334" s="222"/>
      <c r="P334" s="222"/>
      <c r="Q334" s="222"/>
      <c r="R334" s="222"/>
      <c r="S334" s="222"/>
      <c r="T334" s="222"/>
      <c r="U334" s="222"/>
      <c r="V334" s="222"/>
      <c r="W334" s="222"/>
      <c r="X334" s="222"/>
      <c r="Y334" s="222"/>
      <c r="Z334" s="222"/>
    </row>
    <row r="335" spans="1:26" ht="12.75" customHeight="1">
      <c r="A335" s="222"/>
      <c r="B335" s="222"/>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c r="Y335" s="222"/>
      <c r="Z335" s="222"/>
    </row>
    <row r="336" spans="1:26" ht="12.75" customHeight="1">
      <c r="A336" s="222"/>
      <c r="B336" s="222"/>
      <c r="C336" s="222"/>
      <c r="D336" s="222"/>
      <c r="E336" s="222"/>
      <c r="F336" s="222"/>
      <c r="G336" s="222"/>
      <c r="H336" s="222"/>
      <c r="I336" s="222"/>
      <c r="J336" s="222"/>
      <c r="K336" s="222"/>
      <c r="L336" s="222"/>
      <c r="M336" s="222"/>
      <c r="N336" s="222"/>
      <c r="O336" s="222"/>
      <c r="P336" s="222"/>
      <c r="Q336" s="222"/>
      <c r="R336" s="222"/>
      <c r="S336" s="222"/>
      <c r="T336" s="222"/>
      <c r="U336" s="222"/>
      <c r="V336" s="222"/>
      <c r="W336" s="222"/>
      <c r="X336" s="222"/>
      <c r="Y336" s="222"/>
      <c r="Z336" s="222"/>
    </row>
    <row r="337" spans="1:26" ht="12.75" customHeight="1">
      <c r="A337" s="222"/>
      <c r="B337" s="222"/>
      <c r="C337" s="222"/>
      <c r="D337" s="222"/>
      <c r="E337" s="222"/>
      <c r="F337" s="222"/>
      <c r="G337" s="222"/>
      <c r="H337" s="222"/>
      <c r="I337" s="222"/>
      <c r="J337" s="222"/>
      <c r="K337" s="222"/>
      <c r="L337" s="222"/>
      <c r="M337" s="222"/>
      <c r="N337" s="222"/>
      <c r="O337" s="222"/>
      <c r="P337" s="222"/>
      <c r="Q337" s="222"/>
      <c r="R337" s="222"/>
      <c r="S337" s="222"/>
      <c r="T337" s="222"/>
      <c r="U337" s="222"/>
      <c r="V337" s="222"/>
      <c r="W337" s="222"/>
      <c r="X337" s="222"/>
      <c r="Y337" s="222"/>
      <c r="Z337" s="222"/>
    </row>
    <row r="338" spans="1:26" ht="12.75" customHeight="1">
      <c r="A338" s="222"/>
      <c r="B338" s="222"/>
      <c r="C338" s="222"/>
      <c r="D338" s="222"/>
      <c r="E338" s="222"/>
      <c r="F338" s="222"/>
      <c r="G338" s="222"/>
      <c r="H338" s="222"/>
      <c r="I338" s="222"/>
      <c r="J338" s="222"/>
      <c r="K338" s="222"/>
      <c r="L338" s="222"/>
      <c r="M338" s="222"/>
      <c r="N338" s="222"/>
      <c r="O338" s="222"/>
      <c r="P338" s="222"/>
      <c r="Q338" s="222"/>
      <c r="R338" s="222"/>
      <c r="S338" s="222"/>
      <c r="T338" s="222"/>
      <c r="U338" s="222"/>
      <c r="V338" s="222"/>
      <c r="W338" s="222"/>
      <c r="X338" s="222"/>
      <c r="Y338" s="222"/>
      <c r="Z338" s="222"/>
    </row>
    <row r="339" spans="1:26" ht="12.75" customHeight="1">
      <c r="A339" s="222"/>
      <c r="B339" s="222"/>
      <c r="C339" s="222"/>
      <c r="D339" s="222"/>
      <c r="E339" s="222"/>
      <c r="F339" s="222"/>
      <c r="G339" s="222"/>
      <c r="H339" s="222"/>
      <c r="I339" s="222"/>
      <c r="J339" s="222"/>
      <c r="K339" s="222"/>
      <c r="L339" s="222"/>
      <c r="M339" s="222"/>
      <c r="N339" s="222"/>
      <c r="O339" s="222"/>
      <c r="P339" s="222"/>
      <c r="Q339" s="222"/>
      <c r="R339" s="222"/>
      <c r="S339" s="222"/>
      <c r="T339" s="222"/>
      <c r="U339" s="222"/>
      <c r="V339" s="222"/>
      <c r="W339" s="222"/>
      <c r="X339" s="222"/>
      <c r="Y339" s="222"/>
      <c r="Z339" s="222"/>
    </row>
    <row r="340" spans="1:26" ht="12.75" customHeight="1">
      <c r="A340" s="222"/>
      <c r="B340" s="222"/>
      <c r="C340" s="222"/>
      <c r="D340" s="222"/>
      <c r="E340" s="222"/>
      <c r="F340" s="222"/>
      <c r="G340" s="222"/>
      <c r="H340" s="222"/>
      <c r="I340" s="222"/>
      <c r="J340" s="222"/>
      <c r="K340" s="222"/>
      <c r="L340" s="222"/>
      <c r="M340" s="222"/>
      <c r="N340" s="222"/>
      <c r="O340" s="222"/>
      <c r="P340" s="222"/>
      <c r="Q340" s="222"/>
      <c r="R340" s="222"/>
      <c r="S340" s="222"/>
      <c r="T340" s="222"/>
      <c r="U340" s="222"/>
      <c r="V340" s="222"/>
      <c r="W340" s="222"/>
      <c r="X340" s="222"/>
      <c r="Y340" s="222"/>
      <c r="Z340" s="222"/>
    </row>
    <row r="341" spans="1:26" ht="12.75" customHeight="1">
      <c r="A341" s="222"/>
      <c r="B341" s="222"/>
      <c r="C341" s="222"/>
      <c r="D341" s="222"/>
      <c r="E341" s="222"/>
      <c r="F341" s="222"/>
      <c r="G341" s="222"/>
      <c r="H341" s="222"/>
      <c r="I341" s="222"/>
      <c r="J341" s="222"/>
      <c r="K341" s="222"/>
      <c r="L341" s="222"/>
      <c r="M341" s="222"/>
      <c r="N341" s="222"/>
      <c r="O341" s="222"/>
      <c r="P341" s="222"/>
      <c r="Q341" s="222"/>
      <c r="R341" s="222"/>
      <c r="S341" s="222"/>
      <c r="T341" s="222"/>
      <c r="U341" s="222"/>
      <c r="V341" s="222"/>
      <c r="W341" s="222"/>
      <c r="X341" s="222"/>
      <c r="Y341" s="222"/>
      <c r="Z341" s="222"/>
    </row>
    <row r="342" spans="1:26" ht="12.75" customHeight="1">
      <c r="A342" s="222"/>
      <c r="B342" s="222"/>
      <c r="C342" s="222"/>
      <c r="D342" s="222"/>
      <c r="E342" s="222"/>
      <c r="F342" s="222"/>
      <c r="G342" s="222"/>
      <c r="H342" s="222"/>
      <c r="I342" s="222"/>
      <c r="J342" s="222"/>
      <c r="K342" s="222"/>
      <c r="L342" s="222"/>
      <c r="M342" s="222"/>
      <c r="N342" s="222"/>
      <c r="O342" s="222"/>
      <c r="P342" s="222"/>
      <c r="Q342" s="222"/>
      <c r="R342" s="222"/>
      <c r="S342" s="222"/>
      <c r="T342" s="222"/>
      <c r="U342" s="222"/>
      <c r="V342" s="222"/>
      <c r="W342" s="222"/>
      <c r="X342" s="222"/>
      <c r="Y342" s="222"/>
      <c r="Z342" s="222"/>
    </row>
    <row r="343" spans="1:26" ht="12.75" customHeight="1">
      <c r="A343" s="222"/>
      <c r="B343" s="222"/>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c r="Y343" s="222"/>
      <c r="Z343" s="222"/>
    </row>
    <row r="344" spans="1:26" ht="12.75" customHeight="1">
      <c r="A344" s="222"/>
      <c r="B344" s="222"/>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c r="Y344" s="222"/>
      <c r="Z344" s="222"/>
    </row>
    <row r="345" spans="1:26" ht="12.75" customHeight="1">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row>
    <row r="346" spans="1:26" ht="12.75" customHeight="1">
      <c r="A346" s="222"/>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2"/>
      <c r="Z346" s="222"/>
    </row>
    <row r="347" spans="1:26" ht="12.75" customHeight="1">
      <c r="A347" s="222"/>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2"/>
      <c r="Z347" s="222"/>
    </row>
    <row r="348" spans="1:26" ht="12.75" customHeight="1">
      <c r="A348" s="222"/>
      <c r="B348" s="222"/>
      <c r="C348" s="222"/>
      <c r="D348" s="222"/>
      <c r="E348" s="222"/>
      <c r="F348" s="222"/>
      <c r="G348" s="222"/>
      <c r="H348" s="222"/>
      <c r="I348" s="222"/>
      <c r="J348" s="222"/>
      <c r="K348" s="222"/>
      <c r="L348" s="222"/>
      <c r="M348" s="222"/>
      <c r="N348" s="222"/>
      <c r="O348" s="222"/>
      <c r="P348" s="222"/>
      <c r="Q348" s="222"/>
      <c r="R348" s="222"/>
      <c r="S348" s="222"/>
      <c r="T348" s="222"/>
      <c r="U348" s="222"/>
      <c r="V348" s="222"/>
      <c r="W348" s="222"/>
      <c r="X348" s="222"/>
      <c r="Y348" s="222"/>
      <c r="Z348" s="222"/>
    </row>
    <row r="349" spans="1:26" ht="12.75" customHeight="1">
      <c r="A349" s="222"/>
      <c r="B349" s="222"/>
      <c r="C349" s="222"/>
      <c r="D349" s="222"/>
      <c r="E349" s="222"/>
      <c r="F349" s="222"/>
      <c r="G349" s="222"/>
      <c r="H349" s="222"/>
      <c r="I349" s="222"/>
      <c r="J349" s="222"/>
      <c r="K349" s="222"/>
      <c r="L349" s="222"/>
      <c r="M349" s="222"/>
      <c r="N349" s="222"/>
      <c r="O349" s="222"/>
      <c r="P349" s="222"/>
      <c r="Q349" s="222"/>
      <c r="R349" s="222"/>
      <c r="S349" s="222"/>
      <c r="T349" s="222"/>
      <c r="U349" s="222"/>
      <c r="V349" s="222"/>
      <c r="W349" s="222"/>
      <c r="X349" s="222"/>
      <c r="Y349" s="222"/>
      <c r="Z349" s="222"/>
    </row>
    <row r="350" spans="1:26" ht="12.75" customHeight="1">
      <c r="A350" s="222"/>
      <c r="B350" s="222"/>
      <c r="C350" s="222"/>
      <c r="D350" s="222"/>
      <c r="E350" s="222"/>
      <c r="F350" s="222"/>
      <c r="G350" s="222"/>
      <c r="H350" s="222"/>
      <c r="I350" s="222"/>
      <c r="J350" s="222"/>
      <c r="K350" s="222"/>
      <c r="L350" s="222"/>
      <c r="M350" s="222"/>
      <c r="N350" s="222"/>
      <c r="O350" s="222"/>
      <c r="P350" s="222"/>
      <c r="Q350" s="222"/>
      <c r="R350" s="222"/>
      <c r="S350" s="222"/>
      <c r="T350" s="222"/>
      <c r="U350" s="222"/>
      <c r="V350" s="222"/>
      <c r="W350" s="222"/>
      <c r="X350" s="222"/>
      <c r="Y350" s="222"/>
      <c r="Z350" s="222"/>
    </row>
    <row r="351" spans="1:26" ht="12.75" customHeight="1">
      <c r="A351" s="222"/>
      <c r="B351" s="222"/>
      <c r="C351" s="222"/>
      <c r="D351" s="222"/>
      <c r="E351" s="222"/>
      <c r="F351" s="222"/>
      <c r="G351" s="222"/>
      <c r="H351" s="222"/>
      <c r="I351" s="222"/>
      <c r="J351" s="222"/>
      <c r="K351" s="222"/>
      <c r="L351" s="222"/>
      <c r="M351" s="222"/>
      <c r="N351" s="222"/>
      <c r="O351" s="222"/>
      <c r="P351" s="222"/>
      <c r="Q351" s="222"/>
      <c r="R351" s="222"/>
      <c r="S351" s="222"/>
      <c r="T351" s="222"/>
      <c r="U351" s="222"/>
      <c r="V351" s="222"/>
      <c r="W351" s="222"/>
      <c r="X351" s="222"/>
      <c r="Y351" s="222"/>
      <c r="Z351" s="222"/>
    </row>
    <row r="352" spans="1:26" ht="12.75" customHeight="1">
      <c r="A352" s="222"/>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2"/>
      <c r="Z352" s="222"/>
    </row>
    <row r="353" spans="1:26" ht="12.75" customHeight="1">
      <c r="A353" s="222"/>
      <c r="B353" s="222"/>
      <c r="C353" s="222"/>
      <c r="D353" s="222"/>
      <c r="E353" s="222"/>
      <c r="F353" s="222"/>
      <c r="G353" s="222"/>
      <c r="H353" s="222"/>
      <c r="I353" s="222"/>
      <c r="J353" s="222"/>
      <c r="K353" s="222"/>
      <c r="L353" s="222"/>
      <c r="M353" s="222"/>
      <c r="N353" s="222"/>
      <c r="O353" s="222"/>
      <c r="P353" s="222"/>
      <c r="Q353" s="222"/>
      <c r="R353" s="222"/>
      <c r="S353" s="222"/>
      <c r="T353" s="222"/>
      <c r="U353" s="222"/>
      <c r="V353" s="222"/>
      <c r="W353" s="222"/>
      <c r="X353" s="222"/>
      <c r="Y353" s="222"/>
      <c r="Z353" s="222"/>
    </row>
    <row r="354" spans="1:26" ht="12.75" customHeight="1">
      <c r="A354" s="222"/>
      <c r="B354" s="222"/>
      <c r="C354" s="222"/>
      <c r="D354" s="222"/>
      <c r="E354" s="222"/>
      <c r="F354" s="222"/>
      <c r="G354" s="222"/>
      <c r="H354" s="222"/>
      <c r="I354" s="222"/>
      <c r="J354" s="222"/>
      <c r="K354" s="222"/>
      <c r="L354" s="222"/>
      <c r="M354" s="222"/>
      <c r="N354" s="222"/>
      <c r="O354" s="222"/>
      <c r="P354" s="222"/>
      <c r="Q354" s="222"/>
      <c r="R354" s="222"/>
      <c r="S354" s="222"/>
      <c r="T354" s="222"/>
      <c r="U354" s="222"/>
      <c r="V354" s="222"/>
      <c r="W354" s="222"/>
      <c r="X354" s="222"/>
      <c r="Y354" s="222"/>
      <c r="Z354" s="222"/>
    </row>
    <row r="355" spans="1:26"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98">
    <mergeCell ref="M49:N49"/>
    <mergeCell ref="M50:N50"/>
    <mergeCell ref="M51:N51"/>
    <mergeCell ref="M52:N52"/>
    <mergeCell ref="A48:C48"/>
    <mergeCell ref="A49:C49"/>
    <mergeCell ref="D49:G49"/>
    <mergeCell ref="H49:K49"/>
    <mergeCell ref="A50:C50"/>
    <mergeCell ref="D50:G50"/>
    <mergeCell ref="H50:K50"/>
    <mergeCell ref="S33:X34"/>
    <mergeCell ref="G34:M39"/>
    <mergeCell ref="A40:M40"/>
    <mergeCell ref="L42:M43"/>
    <mergeCell ref="L44:M44"/>
    <mergeCell ref="A41:M41"/>
    <mergeCell ref="A42:C43"/>
    <mergeCell ref="D42:F43"/>
    <mergeCell ref="G42:J43"/>
    <mergeCell ref="K42:K43"/>
    <mergeCell ref="A44:C44"/>
    <mergeCell ref="D44:J44"/>
    <mergeCell ref="A27:C27"/>
    <mergeCell ref="A28:C29"/>
    <mergeCell ref="D28:F28"/>
    <mergeCell ref="G28:K28"/>
    <mergeCell ref="L28:M28"/>
    <mergeCell ref="D29:F29"/>
    <mergeCell ref="L29:M29"/>
    <mergeCell ref="G29:K29"/>
    <mergeCell ref="A57:C57"/>
    <mergeCell ref="D57:K57"/>
    <mergeCell ref="L57:N57"/>
    <mergeCell ref="A51:C51"/>
    <mergeCell ref="D51:G51"/>
    <mergeCell ref="H51:K51"/>
    <mergeCell ref="A52:C52"/>
    <mergeCell ref="D52:G52"/>
    <mergeCell ref="H52:K52"/>
    <mergeCell ref="A53:C56"/>
    <mergeCell ref="D27:J27"/>
    <mergeCell ref="L27:M27"/>
    <mergeCell ref="D53:K56"/>
    <mergeCell ref="L53:L56"/>
    <mergeCell ref="M53:N56"/>
    <mergeCell ref="A31:M31"/>
    <mergeCell ref="A32:F32"/>
    <mergeCell ref="G32:M33"/>
    <mergeCell ref="L45:M45"/>
    <mergeCell ref="A45:C45"/>
    <mergeCell ref="D45:J45"/>
    <mergeCell ref="A46:N46"/>
    <mergeCell ref="A47:N47"/>
    <mergeCell ref="D48:G48"/>
    <mergeCell ref="H48:K48"/>
    <mergeCell ref="M48:N48"/>
    <mergeCell ref="A24:M24"/>
    <mergeCell ref="T24:U24"/>
    <mergeCell ref="A25:M25"/>
    <mergeCell ref="A26:C26"/>
    <mergeCell ref="D26:M26"/>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D20:H22"/>
    <mergeCell ref="A23:M23"/>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A17:C22"/>
    <mergeCell ref="I18:M22"/>
    <mergeCell ref="A15:C16"/>
  </mergeCells>
  <dataValidations count="6">
    <dataValidation type="list" allowBlank="1" showInputMessage="1" showErrorMessage="1" prompt=" -  - " sqref="L8" xr:uid="{00000000-0002-0000-0800-000000000000}">
      <formula1>$B$117:$B$129</formula1>
    </dataValidation>
    <dataValidation type="list" allowBlank="1" showInputMessage="1" showErrorMessage="1" prompt=" -  - " sqref="D12" xr:uid="{00000000-0002-0000-0800-000001000000}">
      <formula1>$A$110:$A$115</formula1>
    </dataValidation>
    <dataValidation type="list" allowBlank="1" showInputMessage="1" showErrorMessage="1" prompt=" -  - " sqref="D13" xr:uid="{00000000-0002-0000-0800-000002000000}">
      <formula1>$A$121:$A$128</formula1>
    </dataValidation>
    <dataValidation type="list" allowBlank="1" showInputMessage="1" showErrorMessage="1" prompt=" -  - " sqref="D49:D52" xr:uid="{00000000-0002-0000-0800-000003000000}">
      <formula1>$A$78:$A$81</formula1>
    </dataValidation>
    <dataValidation type="list" allowBlank="1" showInputMessage="1" showErrorMessage="1" prompt=" -  - " sqref="D7" xr:uid="{00000000-0002-0000-0800-000004000000}">
      <formula1>$A$145:$A$149</formula1>
    </dataValidation>
    <dataValidation type="list" allowBlank="1" showInputMessage="1" showErrorMessage="1" prompt=" -  - " sqref="D8" xr:uid="{00000000-0002-0000-0800-000005000000}">
      <formula1>$A$135:$A$137</formula1>
    </dataValidation>
  </dataValidations>
  <pageMargins left="0.7" right="0.7" top="0.75" bottom="0.75" header="0" footer="0"/>
  <pageSetup orientation="landscape"/>
  <headerFooter>
    <oddFooter>&amp;LV5-20-05-2022</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45</vt:i4>
      </vt:variant>
    </vt:vector>
  </HeadingPairs>
  <TitlesOfParts>
    <vt:vector size="45" baseType="lpstr">
      <vt:lpstr>PN-Plan estrategico</vt:lpstr>
      <vt:lpstr>PN-Plan ParticipC</vt:lpstr>
      <vt:lpstr>PN-PTEP</vt:lpstr>
      <vt:lpstr>TH-PETH </vt:lpstr>
      <vt:lpstr>TH-Nomina </vt:lpstr>
      <vt:lpstr>TH-SGSST </vt:lpstr>
      <vt:lpstr>TH-Acc</vt:lpstr>
      <vt:lpstr>TH-Enf</vt:lpstr>
      <vt:lpstr>TH-Examenes </vt:lpstr>
      <vt:lpstr>TH-Ausentismo </vt:lpstr>
      <vt:lpstr>COM Solic BRIEF</vt:lpstr>
      <vt:lpstr>COM Quejas pub inf</vt:lpstr>
      <vt:lpstr>SC pqrsd (2)</vt:lpstr>
      <vt:lpstr>SC Encuestas (2)</vt:lpstr>
      <vt:lpstr>GM-PM CONTRA</vt:lpstr>
      <vt:lpstr>GM-Var SCI</vt:lpstr>
      <vt:lpstr>EI plan auditoría</vt:lpstr>
      <vt:lpstr>TCservid capacitados</vt:lpstr>
      <vt:lpstr>TC Event autorizados</vt:lpstr>
      <vt:lpstr>TCEstímulos</vt:lpstr>
      <vt:lpstr>TC Participantes act</vt:lpstr>
      <vt:lpstr>TC Agentes</vt:lpstr>
      <vt:lpstr>RF Inventario</vt:lpstr>
      <vt:lpstr>RF MantoInfraes</vt:lpstr>
      <vt:lpstr> RF plan PIGA</vt:lpstr>
      <vt:lpstr>RF residuos aprov</vt:lpstr>
      <vt:lpstr>GD- INSTRUMENTOS (2)</vt:lpstr>
      <vt:lpstr>GD% cumplimientoPinar (2)</vt:lpstr>
      <vt:lpstr>TIC Disp infra   (2)</vt:lpstr>
      <vt:lpstr>TIC MSPI (2)</vt:lpstr>
      <vt:lpstr>TIC_Mtto InfTec (2)</vt:lpstr>
      <vt:lpstr>TIC AtenOp (2)</vt:lpstr>
      <vt:lpstr>GF Informes (2)</vt:lpstr>
      <vt:lpstr>GF Ppto Func</vt:lpstr>
      <vt:lpstr>GF Ppto Inv</vt:lpstr>
      <vt:lpstr>GF PAC (2)</vt:lpstr>
      <vt:lpstr>GJ Proc Contract</vt:lpstr>
      <vt:lpstr>GJ Act DefJuiridica</vt:lpstr>
      <vt:lpstr>GJ Pol DañoAntijur</vt:lpstr>
      <vt:lpstr>Matriz Indicad V9 Dic24</vt:lpstr>
      <vt:lpstr>Hoja2</vt:lpstr>
      <vt:lpstr>Hoja3</vt:lpstr>
      <vt:lpstr>GM-FT-03Ficha-InstruccV5CAMBIA</vt:lpstr>
      <vt:lpstr>Hoja1</vt:lpstr>
      <vt:lpstr>Rotulo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Higuera Rios</dc:creator>
  <cp:lastModifiedBy>IMARINO</cp:lastModifiedBy>
  <dcterms:created xsi:type="dcterms:W3CDTF">2002-05-31T22:02:30Z</dcterms:created>
  <dcterms:modified xsi:type="dcterms:W3CDTF">2026-02-07T12:58:54Z</dcterms:modified>
</cp:coreProperties>
</file>