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UAN DELGADILLO\Documents\FUGA REPORTE\Vigencia 2026\Informes contrato 2026\Julio\Brief\"/>
    </mc:Choice>
  </mc:AlternateContent>
  <xr:revisionPtr revIDLastSave="0" documentId="8_{D85C8EC4-55E1-4FB2-805A-D445BDB5B5B7}" xr6:coauthVersionLast="47" xr6:coauthVersionMax="47" xr10:uidLastSave="{00000000-0000-0000-0000-000000000000}"/>
  <bookViews>
    <workbookView xWindow="-120" yWindow="-120" windowWidth="20730" windowHeight="11040" xr2:uid="{B4C77C14-83B6-404D-A1F3-459C40118D5F}"/>
  </bookViews>
  <sheets>
    <sheet name="ENTIDADES" sheetId="1" r:id="rId1"/>
    <sheet name="Hoja2" sheetId="4" state="hidden" r:id="rId2"/>
  </sheets>
  <definedNames>
    <definedName name="_xlnm.Print_Titles" localSheetId="0">ENTIDADES!$1:$7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19" i="1" l="1"/>
  <c r="N21" i="1"/>
  <c r="N11" i="1" l="1"/>
  <c r="N32" i="1"/>
  <c r="E32" i="1"/>
  <c r="E15" i="1"/>
  <c r="E19" i="1"/>
  <c r="L15" i="1"/>
  <c r="C15" i="1"/>
  <c r="L14" i="1"/>
  <c r="N9" i="1"/>
  <c r="N10" i="1"/>
  <c r="L10" i="1"/>
  <c r="L9" i="1"/>
  <c r="L11" i="1"/>
  <c r="L32" i="1"/>
  <c r="L33" i="1"/>
  <c r="E33" i="1"/>
  <c r="E31" i="1"/>
  <c r="E30" i="1"/>
  <c r="K29" i="1"/>
  <c r="M29" i="1" s="1"/>
  <c r="E29" i="1"/>
  <c r="E28" i="1"/>
  <c r="L27" i="1"/>
  <c r="E27" i="1"/>
  <c r="M26" i="1"/>
  <c r="E26" i="1"/>
  <c r="L25" i="1"/>
  <c r="E25" i="1"/>
  <c r="K24" i="1"/>
  <c r="M24" i="1" s="1"/>
  <c r="E24" i="1"/>
  <c r="L23" i="1"/>
  <c r="E23" i="1"/>
  <c r="L22" i="1"/>
  <c r="E22" i="1"/>
  <c r="L21" i="1"/>
  <c r="E21" i="1"/>
  <c r="L20" i="1"/>
  <c r="E20" i="1"/>
  <c r="K17" i="1"/>
  <c r="M17" i="1" s="1"/>
  <c r="E17" i="1"/>
  <c r="K16" i="1"/>
  <c r="M16" i="1" s="1"/>
  <c r="E16" i="1"/>
  <c r="E14" i="1"/>
  <c r="M13" i="1"/>
  <c r="E13" i="1"/>
  <c r="E12" i="1"/>
  <c r="E11" i="1"/>
  <c r="E10" i="1"/>
  <c r="E9" i="1"/>
  <c r="L12" i="1" l="1"/>
  <c r="M25" i="1"/>
  <c r="N25" i="1" s="1"/>
  <c r="L30" i="1"/>
  <c r="N30" i="1"/>
  <c r="N33" i="1"/>
  <c r="M23" i="1"/>
  <c r="N15" i="1"/>
  <c r="N28" i="1"/>
  <c r="L28" i="1"/>
  <c r="N16" i="1"/>
  <c r="N13" i="1"/>
  <c r="N14" i="1"/>
  <c r="N29" i="1"/>
  <c r="N17" i="1"/>
  <c r="N24" i="1"/>
  <c r="N26" i="1"/>
  <c r="N31" i="1"/>
  <c r="L31" i="1"/>
  <c r="L16" i="1"/>
  <c r="M22" i="1"/>
  <c r="L29" i="1"/>
  <c r="L24" i="1"/>
  <c r="L19" i="1"/>
  <c r="L13" i="1"/>
  <c r="L26" i="1"/>
  <c r="N12" i="1"/>
  <c r="L17" i="1"/>
  <c r="N23" i="1" l="1"/>
  <c r="N22" i="1"/>
  <c r="N27" i="1"/>
  <c r="N2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JUAN DELGADILLO</author>
  </authors>
  <commentList>
    <comment ref="A9" authorId="0" shapeId="0" xr:uid="{2512EC74-C64E-43B3-A7F9-ACAEF437BDB1}">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F64E9C0D-54B6-405C-B5DE-3995CB96B3FA}">
      <text>
        <r>
          <rPr>
            <sz val="9"/>
            <color indexed="81"/>
            <rFont val="Tahoma"/>
            <family val="2"/>
          </rPr>
          <t>La autorización de horas extras sólo se hará efectiva cuando sea estrictamente necesario.</t>
        </r>
      </text>
    </comment>
    <comment ref="A11" authorId="0" shapeId="0" xr:uid="{BA05A649-986E-4F8E-A733-6F51D45C62DC}">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1F9746D9-508E-4FF4-95F8-D2F39FCFBD6B}">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9A745E44-0B1C-4966-BB91-E5E65294C254}">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CF90371B-04CD-422A-96C4-60FE8B62314F}">
      <text>
        <r>
          <rPr>
            <sz val="9"/>
            <color indexed="81"/>
            <rFont val="Tahoma"/>
            <family val="2"/>
          </rPr>
          <t>Se deberá considerar e integrar la oferta transversal de otros entes públicos del orden distrital o nacional, en especial la del DASCD.</t>
        </r>
      </text>
    </comment>
    <comment ref="A15" authorId="0" shapeId="0" xr:uid="{A5660FDC-8DE7-4C4C-86A9-A224E22C0958}">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M15" authorId="1" shapeId="0" xr:uid="{FC611BA0-39D3-47CB-9C51-14E638B3AA64}">
      <text>
        <r>
          <rPr>
            <b/>
            <sz val="9"/>
            <color indexed="81"/>
            <rFont val="Tahoma"/>
            <family val="2"/>
          </rPr>
          <t>JUAN DELGADILLO:</t>
        </r>
        <r>
          <rPr>
            <sz val="9"/>
            <color indexed="81"/>
            <rFont val="Tahoma"/>
            <family val="2"/>
          </rPr>
          <t xml:space="preserve">
Ejecutando con recursos de reservas para tenerlo en cuenta. Sesión realizada con Lida</t>
        </r>
      </text>
    </comment>
    <comment ref="A16" authorId="0" shapeId="0" xr:uid="{FB28ADFD-2266-4BCC-837A-F6E224B88A87}">
      <text>
        <r>
          <rPr>
            <sz val="9"/>
            <color indexed="81"/>
            <rFont val="Tahoma"/>
            <family val="2"/>
          </rPr>
          <t>Se prohíben recepciones, fiestas, agasajos, conmemoraciones o condecoraciones.</t>
        </r>
      </text>
    </comment>
    <comment ref="A17" authorId="0" shapeId="0" xr:uid="{04347561-A518-44F1-A8F1-7F382050BBBC}">
      <text>
        <r>
          <rPr>
            <sz val="9"/>
            <color indexed="81"/>
            <rFont val="Tahoma"/>
            <family val="2"/>
          </rPr>
          <t>La capacitación formal de los empleados e hijos, deberán ejecutarse a través de los Fondos FRADEC y FEDHE.</t>
        </r>
      </text>
    </comment>
    <comment ref="A19" authorId="0" shapeId="0" xr:uid="{6A548D4C-69D9-47C6-B8E8-0BB6421466D3}">
      <text>
        <r>
          <rPr>
            <sz val="9"/>
            <color indexed="81"/>
            <rFont val="Tahoma"/>
            <family val="2"/>
          </rPr>
          <t>Se abstendrán de renovar o adquirir teléfonos celulares y planes de telefonía móvil.</t>
        </r>
      </text>
    </comment>
    <comment ref="A21" authorId="0" shapeId="0" xr:uid="{AB7B157F-D14B-403F-BE88-4D6472D34A97}">
      <text>
        <r>
          <rPr>
            <sz val="9"/>
            <color indexed="81"/>
            <rFont val="Tahoma"/>
            <family val="2"/>
          </rPr>
          <t>Se podrá autorizar y asignar vehículos, exclusivamente a servidores públicos del nivel directivo y se adoptarán sistemas de monitoreo y control en los vehículos oficiales.</t>
        </r>
      </text>
    </comment>
    <comment ref="M21" authorId="1" shapeId="0" xr:uid="{C55B981B-DDC6-4ECE-926D-B4DE61024927}">
      <text>
        <r>
          <rPr>
            <b/>
            <sz val="9"/>
            <color indexed="81"/>
            <rFont val="Tahoma"/>
            <family val="2"/>
          </rPr>
          <t>JUAN DELGADILLO:</t>
        </r>
        <r>
          <rPr>
            <sz val="9"/>
            <color indexed="81"/>
            <rFont val="Tahoma"/>
            <family val="2"/>
          </rPr>
          <t xml:space="preserve">
                       Contrato 109 de 2026</t>
        </r>
      </text>
    </comment>
    <comment ref="A24" authorId="0" shapeId="0" xr:uid="{881B6D9E-B481-40F8-B4FC-1D754BE165C6}">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5" authorId="0" shapeId="0" xr:uid="{090FC5C4-9500-4E0A-9378-FD9EABAF05D1}">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6" authorId="0" shapeId="0" xr:uid="{ACDA71E7-1EAA-4B6E-82B7-CA32770B2EE1}">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7" authorId="0" shapeId="0" xr:uid="{80DBB4ED-9807-4751-A50C-6C178C0E8F0A}">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8" authorId="0" shapeId="0" xr:uid="{EB80151D-2A41-4BD8-8891-74D4F2A64DAF}">
      <text>
        <r>
          <rPr>
            <sz val="9"/>
            <color indexed="81"/>
            <rFont val="Tahoma"/>
            <family val="2"/>
          </rPr>
          <t>Se abstendrán de contratar mejoras suntuarias en sus inmuebles, salvo que se trate de bienes inmuebles clasificados como Bienes de Interés Cultural.</t>
        </r>
      </text>
    </comment>
    <comment ref="N28" authorId="1" shapeId="0" xr:uid="{AC342B1F-F71C-4435-B9A2-357888628ABF}">
      <text>
        <r>
          <rPr>
            <b/>
            <sz val="9"/>
            <color indexed="81"/>
            <rFont val="Tahoma"/>
            <family val="2"/>
          </rPr>
          <t>JUAN DELGADILLO:</t>
        </r>
        <r>
          <rPr>
            <sz val="9"/>
            <color indexed="81"/>
            <rFont val="Tahoma"/>
            <family val="2"/>
          </rPr>
          <t xml:space="preserve">
Ascensor , mantenimiento obra,  mantenimiento equipos tecnologicos. Revisado con Lida no hay prespuesto ejecutado a este rubro, indicar bajo que rubro se comprometieron los recursos encaso dado que se encuentren los recursos.</t>
        </r>
      </text>
    </comment>
    <comment ref="A29" authorId="0" shapeId="0" xr:uid="{743856E2-82F1-4062-828F-3E5177C88505}">
      <text>
        <r>
          <rPr>
            <sz val="9"/>
            <color indexed="81"/>
            <rFont val="Tahoma"/>
            <family val="2"/>
          </rPr>
          <t xml:space="preserve">Se adquirirán únicamente cuando sea necesario para el cumplimiento de la misión de las entidades u organismos distritales. </t>
        </r>
      </text>
    </comment>
    <comment ref="A30" authorId="0" shapeId="0" xr:uid="{DB0D8031-CA73-4EE8-BBF9-13B36E9AB4D8}">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sharedStrings.xml><?xml version="1.0" encoding="utf-8"?>
<sst xmlns="http://schemas.openxmlformats.org/spreadsheetml/2006/main" count="139" uniqueCount="104">
  <si>
    <t>PLAN DE AUSTERIDAD EN EL GASTO 2025-2027</t>
  </si>
  <si>
    <t>Entidad</t>
  </si>
  <si>
    <t>Valores en Pesos Corrientes</t>
  </si>
  <si>
    <t>PROYECCIÓN DE VALORES EN PESOS CORRIENTES SEGÚN METAS FORMULADAS</t>
  </si>
  <si>
    <t>CONCEPTO
(Decreto 062 de 2024)</t>
  </si>
  <si>
    <t>Posiciones Presupuestales Asociadas
(Funcionamiento e Inversión)</t>
  </si>
  <si>
    <t>LÍNEA BASE</t>
  </si>
  <si>
    <t>SEGUIMIENTO RESULTADOS PLAN DE AUSTERIDAD 2025-2027</t>
  </si>
  <si>
    <t>ESTRATEGIAS
2025-2027</t>
  </si>
  <si>
    <t>ACCIONES
2025-2027</t>
  </si>
  <si>
    <t>META INDICADOR DE AUSTERIDAD</t>
  </si>
  <si>
    <t>AÑO 2023</t>
  </si>
  <si>
    <t>AÑO 2024</t>
  </si>
  <si>
    <t>AÑO 2025</t>
  </si>
  <si>
    <t>AÑO 2026</t>
  </si>
  <si>
    <t>AÑO 2027</t>
  </si>
  <si>
    <t>Valor EJECUTADO
a 31/12/2023</t>
  </si>
  <si>
    <t>Valor EJECUTADO
a 31/12/2024</t>
  </si>
  <si>
    <t>Resultado
Indicador Austeridad</t>
  </si>
  <si>
    <t>Valor EJECUTADO
a 31/12/2025</t>
  </si>
  <si>
    <t>Valor EJECUTADO
a 31/12/2027</t>
  </si>
  <si>
    <t>Servicios de personal</t>
  </si>
  <si>
    <t xml:space="preserve">Artículo 6°.- Reducción del gasto en CPS profesionales y de apoyo a la gestión. </t>
  </si>
  <si>
    <t>N.A.  
Se registran totales. Corresponde con lo reportado en SIDEAP y SIVICOF</t>
  </si>
  <si>
    <t>Uso eficiente de los cupos de contratación definidos</t>
  </si>
  <si>
    <t>1. Respetar los topes definidos para contratación de OPS .</t>
  </si>
  <si>
    <t xml:space="preserve">Artículo 7°.- Horas extras, dominicales y festivos. </t>
  </si>
  <si>
    <t>O211010100102 - Horas extras, dominicales, festivos y recargos</t>
  </si>
  <si>
    <t xml:space="preserve">Racionalización de consumo y autorización de horas extras, </t>
  </si>
  <si>
    <t xml:space="preserve">1- La autorización de horas extras en las entidades y organismos distritales sólo se hará efectiva cuando sea estrictamente necesario para atender asuntos del servicio reales e imprescindibles y en ningún caso de carácter permanente. 
2- Optimizar el uso de medios digitales, en los casos que aplique </t>
  </si>
  <si>
    <t>Artículo 8°.- Viáticos y gastos de viaje.</t>
  </si>
  <si>
    <t>O2120202010 - Viáticos de los funcionarios en comisión</t>
  </si>
  <si>
    <t>Racionalización en la autorización de viáticos y gastos de viaje</t>
  </si>
  <si>
    <t xml:space="preserve">1. Incentivar la comunicación derivada de eventos mediante el uso de herramientas informáticas y diminución de desplazamientos.
2. Tramitar estrictamente bajo las condiciones y tarifas establecidas en la normatividad vigente. </t>
  </si>
  <si>
    <t>Artículo 9°.- Compensación por vacaciones.</t>
  </si>
  <si>
    <t>O211010300102 - Indemnización por vacaciones</t>
  </si>
  <si>
    <t>Control de vacaciones anual y no capitalización de periodos sin disfrute de las mismas.</t>
  </si>
  <si>
    <t>1. Adoptar medidas para que los servidores disfruten sus periodos de vacaciones al siguiente año de cumplirlas y así evitar que al momento del retiro el servidor tenga periodos acumulados
2.  Expedir circular para programación anual de vacaciones</t>
  </si>
  <si>
    <t>Artículo 10°.- Bono navideño.</t>
  </si>
  <si>
    <t>O21202020090696590
Otros servicios deportivos y recreativos</t>
  </si>
  <si>
    <t>De acuerdo con el Decreto 062 de 2024, en su artículo 10, en la Secretaría de Cultura, Recreación y Deporte, los bonos navideños que se entreguen a las y los hijos de los empleados públicos que a 31 de diciembre del año en curso sean menores de 13 años, no superarán el valor de seis (6) salarios mínimos diarios legales vigentes. Estos se entregarán al número de niñas y niños que se encuentren en las bases de datos del área de talento humano y que estén en el rango de edad entre los 0 años y menores de 13 años.</t>
  </si>
  <si>
    <t>•  Revisar las bases de datos de las y los hijos de las y los servidores que se actualizan con la información y registros que envían sus padres.
•  Depurar la base de datos de las y los niños que por su edad ya no cumplen con el rango para ser beneficiados con el bono.
•  La SCRD, no supera el valor de seis (6) smdlv que entrega por cada niña o niño.
• El indicador depende del número de funcionarios con hijos en el rango de edad en cada vigencia</t>
  </si>
  <si>
    <t>Artículo 11 -. Capacitación.</t>
  </si>
  <si>
    <t>O21202020090292919 Otros tipos de servicios educativos y de formación,
n.c.p.</t>
  </si>
  <si>
    <t>Gestionar las charlas y capacitaciones que no requieran erogación de recursos para la SCRD, de acuerdo con las necesidades identificadas.</t>
  </si>
  <si>
    <t>• Se divulga y promociona la oferta académica del DASCD.
• Las diferentes áreas de la SCRD, apoyan con su conocimiento algunas charlas informativas de interés para el resto de comunidad institucional.
• Se gestionan cursos con la estrategia gratuita de charlas y capacitaciones de la Caja de Compensación Familiar.
 • Se gestionan charlas con las entidades distritales o nacionales expertas en temas específicos acordes a las necesidades de las diferentes áreas.</t>
  </si>
  <si>
    <t>Artículo 12 -. Bienestar.</t>
  </si>
  <si>
    <t>Participar en la oferta de bienestar del DASCD y gestionar con la Caja de Compensación Familiar actividades que generen bienestar.</t>
  </si>
  <si>
    <t>• Se divulga y promociona la oferta de bienestar del DASCD, para que las y los servidores se beneficien de las actividades.
• Se gestionan actividades con el apoyo de recursos de la Caja de Compensación Familiar, tales como conmemoración del Día de la Mujer o Equidad de Género, conmemoración del Día del Servidor Público Nacional y Distrital, Novena de Navidad, Día de Amor y Amistad.
• Las y los servidores del nivel asistencial y conductores participan de la actividad de celebración, organizada y desarrollada por el DASCD, para el distrito.
• Los recursos que se solicitan, además del IPC, dependerán del número de servidores que se encuentren vinculados.</t>
  </si>
  <si>
    <t>Artículo 13 -. Eventos y conmemoraciones.</t>
  </si>
  <si>
    <t>N/A</t>
  </si>
  <si>
    <t> No se realizan eventos y conmemoraciones en la SCRD.</t>
  </si>
  <si>
    <t>Artículo 14 -. Fondos educativos.</t>
  </si>
  <si>
    <t>La entidad no cuenta con Fondo Educativo, en el marco del Programas de Bienestar e Incentivos, por lo tanto, el artículo no se aplica</t>
  </si>
  <si>
    <t>Servicios Administrativos</t>
  </si>
  <si>
    <t>Artículo 15. Telefonía.</t>
  </si>
  <si>
    <t>O21202020080484131
Servicios móviles de voz</t>
  </si>
  <si>
    <t>Una comunicación interna anual a los servidores de la entidad a quienes se les ha asignado una línea telefónica y equipo celular, solicitando información sobre las actividades que están desarrollando con dichos equipos.</t>
  </si>
  <si>
    <t>O21202020080484120 
Servicios de telefonía fija (acceso)</t>
  </si>
  <si>
    <t>Control efectivo de los costos asociados a los planes contratados con las empresas de telefonía.</t>
  </si>
  <si>
    <t>Artículo 16 -. Vehículos oficiales.</t>
  </si>
  <si>
    <t xml:space="preserve">Revisión de  los acuerdos con las empresas para mejorar las condiciones u obtener descuentos en los términos que se tienen.
</t>
  </si>
  <si>
    <t>O2120201003033331101
Gasolina motor corriente</t>
  </si>
  <si>
    <t>Gestión con el proveedor de combustible el acceso a una plataforma digital que habilite al supervisor de la orden de compra para consultar los datos sobre el suministro del combustible</t>
  </si>
  <si>
    <t>O2120202008078714102
Servicio de mantenimiento y reparación de vehículos automóviles</t>
  </si>
  <si>
    <t>Mantenimiento preventivo para evitar reparaciones costosas, de acuerdo con las recomendaciones del fabricante para prolongar la vida útil del vehículo.</t>
  </si>
  <si>
    <t>Artículo 17 -. Adquisición de vehículos y maquinaria.</t>
  </si>
  <si>
    <t xml:space="preserve">La entidad no cuenta con gastos de Adquisición de vehículos y maquinaría, por lo tanto, el artículo no se aplica </t>
  </si>
  <si>
    <t>Artículo 18 -. Fotocopiado, multicopiado e impresión.</t>
  </si>
  <si>
    <t>O2120201003023212801
Papel bond</t>
  </si>
  <si>
    <t>Campañas de sensibilización dentro de la SCRD  sobre los beneficios de reducir el uso de papel, tanto en términos de costos como de impacto ambiental.</t>
  </si>
  <si>
    <t>Artículo 19 -. Publicidad distrital.</t>
  </si>
  <si>
    <t>La entidad no cuenta con gastos de Publicidad distrital, por lo tanto, el artículo no se aplica</t>
  </si>
  <si>
    <t>Artículo 20 -. Cajas menores.</t>
  </si>
  <si>
    <t>La entidad no cuenta con Cajas Menores, por lo tanto, el artículo no se aplica</t>
  </si>
  <si>
    <t>Artículo 21 -. Mantenimiento o reparación de bienes inmuebles o muebles.</t>
  </si>
  <si>
    <t>Realización de inspecciones periódicas a la infraestructura para identificar a tiempo cualquier novedad y tomar las acciones correctivas necesarias, evitando así costos mayores</t>
  </si>
  <si>
    <t xml:space="preserve">"- Elaborar un plan de mantenimiento anual 
- Atender las solicitudes de mantenimiento en la mesa de servicios"
</t>
  </si>
  <si>
    <t>Artículo 22 -. Suscripciones.</t>
  </si>
  <si>
    <t xml:space="preserve">La entidad no cuenta con gastos de Suscripciones, por lo tanto, el artículo no se aplica </t>
  </si>
  <si>
    <t>Artículo 23 -. Servicios públicos.</t>
  </si>
  <si>
    <t>O21202020080686330
Servicios de distribución de agua por tubería (a comisión o por contrato)</t>
  </si>
  <si>
    <t xml:space="preserve">"
Revisión periódica de las facturas de agua para identificar picos de consumo y analizar qué actividades pueden estar generando desperdicio.
"
</t>
  </si>
  <si>
    <t>O21202020080686312
Servicios de distribución de electricidad (a comisión o por contrato)</t>
  </si>
  <si>
    <t xml:space="preserve">
Revisión periódica de las facturas de energía eléctrica para identificar picos de consumo y analizar qué actividades pueden estar generando desperdicio.</t>
  </si>
  <si>
    <t>O21202020090494239
Servicios generales de recolección
de otros desechos</t>
  </si>
  <si>
    <t>Divulgación a la comunidad institucional de prácticas que reduzcan la cantidad de residuos excesivos y que favorezcan la sostenibilidad.</t>
  </si>
  <si>
    <t>Valor EJECUTADO
a 30/06/2026</t>
  </si>
  <si>
    <t>N/A
O21202020080282130
Servicios de documentación y certificación jurídica</t>
  </si>
  <si>
    <t>O21202020080686320
Servicios de distribución de gas por tuberías (a comisión o por contrato)</t>
  </si>
  <si>
    <t xml:space="preserve">
Revisión periódica de las facturas  para identificar picos de consumo y analizar qué actividades pueden estar generando desperdicio.</t>
  </si>
  <si>
    <r>
      <rPr>
        <b/>
        <sz val="10"/>
        <rFont val="Calibri"/>
        <family val="2"/>
        <scheme val="minor"/>
      </rPr>
      <t xml:space="preserve">Telefonía Celular 
</t>
    </r>
    <r>
      <rPr>
        <sz val="10"/>
        <rFont val="Calibri"/>
        <family val="2"/>
        <scheme val="minor"/>
      </rPr>
      <t>- Revisar que, en las facturas, se apliquen los cobros estipulados del servicio contratado</t>
    </r>
  </si>
  <si>
    <r>
      <t xml:space="preserve">
</t>
    </r>
    <r>
      <rPr>
        <b/>
        <sz val="10"/>
        <rFont val="Calibri"/>
        <family val="2"/>
        <scheme val="minor"/>
      </rPr>
      <t xml:space="preserve">Telefonía Fija
</t>
    </r>
    <r>
      <rPr>
        <sz val="10"/>
        <rFont val="Calibri"/>
        <family val="2"/>
        <scheme val="minor"/>
      </rPr>
      <t>- Revisar que, en las facturas, se apliquen los cobros estipulados en la tarifa plana del servicio contratado</t>
    </r>
  </si>
  <si>
    <r>
      <rPr>
        <b/>
        <sz val="10"/>
        <rFont val="Calibri"/>
        <family val="2"/>
        <scheme val="minor"/>
      </rPr>
      <t xml:space="preserve">Vehículos contratados
</t>
    </r>
    <r>
      <rPr>
        <sz val="10"/>
        <rFont val="Calibri"/>
        <family val="2"/>
        <scheme val="minor"/>
      </rPr>
      <t>- Llevar un registro semestral de los servicios de transporte según necesidades de las áreas y conforme a los lineamientos dados en la circular de uso del servicio.</t>
    </r>
  </si>
  <si>
    <r>
      <rPr>
        <b/>
        <sz val="10"/>
        <rFont val="Calibri"/>
        <family val="2"/>
        <scheme val="minor"/>
      </rPr>
      <t xml:space="preserve">Combustible para vehículo Oficial
</t>
    </r>
    <r>
      <rPr>
        <sz val="10"/>
        <rFont val="Calibri"/>
        <family val="2"/>
        <scheme val="minor"/>
      </rPr>
      <t>- Realizar el abastecimiento de combustible en una sola estación de servicio, con el fin de llevar un control más preciso del consumo.
- Mantener un registro de cada tanqueo, incluyendo fecha, hora, volumen suministrado y kilometraje del vehículo.
- Instalar un chip o dispositivo de identificación que permita realizar el tanqueo únicamente al vehículo oficial autorizado.
- Verificar que el valor de las facturas coincida con la información registrada en la plataforma del proveedor.</t>
    </r>
  </si>
  <si>
    <r>
      <rPr>
        <b/>
        <sz val="10"/>
        <rFont val="Calibri"/>
        <family val="2"/>
        <scheme val="minor"/>
      </rPr>
      <t xml:space="preserve">Mantenimiento vehículo Oficial
</t>
    </r>
    <r>
      <rPr>
        <sz val="10"/>
        <rFont val="Calibri"/>
        <family val="2"/>
        <scheme val="minor"/>
      </rPr>
      <t>- Realizar un plan anual de mantenimiento del vehículo de la SCRD</t>
    </r>
  </si>
  <si>
    <r>
      <rPr>
        <b/>
        <sz val="10"/>
        <rFont val="Calibri"/>
        <family val="2"/>
        <scheme val="minor"/>
      </rPr>
      <t xml:space="preserve">Papel para impresión
</t>
    </r>
    <r>
      <rPr>
        <sz val="10"/>
        <rFont val="Calibri"/>
        <family val="2"/>
        <scheme val="minor"/>
      </rPr>
      <t>- Enviar una comunicación anual masiva a la comunidad institucional para promover el uso racional del papel, incentivando prácticas sostenibles como las impresiones a doble cara, en modo económico, con el objetivo de reducir el consumo de papel físico.
- Capacitar a los servidores y contratistas de la SCRD en el uso del aplicativo ORFEO, la implementación de la firma electrónica y el uso del correo electrónico.
- Establecer el uso de papel ecológico como parte del compromiso institucional con la sostenibilidad ambiental.</t>
    </r>
  </si>
  <si>
    <r>
      <rPr>
        <b/>
        <sz val="10"/>
        <rFont val="Calibri"/>
        <family val="2"/>
        <scheme val="minor"/>
      </rPr>
      <t xml:space="preserve">Servicio de acueducto y alcantarillado 
</t>
    </r>
    <r>
      <rPr>
        <sz val="10"/>
        <rFont val="Calibri"/>
        <family val="2"/>
        <scheme val="minor"/>
      </rPr>
      <t xml:space="preserve">- Desarrollar una campaña anual de sensibilización para promover la responsabilidad y el consumo eficiente del agua por parte de la comunidad institucional.
- Hacer seguimiento a los consumos registrados en la factura en la entidad.
- Recoger el agua de lluvia generada por escorrentía en canecas de gran volumen, para su posterior uso en el lavado de pisos y el riego de jardines.
- Cumplir con las actividades propuestas en el componente de uso y ahorro eficiente del agua del Plan Institucional de Gestión Ambiental - PIGA.      </t>
    </r>
  </si>
  <si>
    <r>
      <t xml:space="preserve">
</t>
    </r>
    <r>
      <rPr>
        <b/>
        <sz val="10"/>
        <rFont val="Calibri"/>
        <family val="2"/>
        <scheme val="minor"/>
      </rPr>
      <t xml:space="preserve">Servicio de energía eléctrica
</t>
    </r>
    <r>
      <rPr>
        <sz val="10"/>
        <rFont val="Calibri"/>
        <family val="2"/>
        <scheme val="minor"/>
      </rPr>
      <t xml:space="preserve"> - Desarrollar una campaña anual de sensibilización para promover la responsabilidad y el consumo eficiente de energía dentro de la comunidad institucional.
- Hacer seguimiento a los consumos registrados en la factura en la entidad.
- Cumplir con las actividades propuestas en el componente de uso y ahorro eficiente de energía del Plan Institucional de Gestión Ambiental- PIGA. 
- Coordinar con el equipo de vigilancia el apagado oportuno de las luces en zonas comunes y oficinas de cada sede, una vez finalizado el horario laboral.</t>
    </r>
  </si>
  <si>
    <r>
      <rPr>
        <b/>
        <sz val="10"/>
        <rFont val="Calibri"/>
        <family val="2"/>
        <scheme val="minor"/>
      </rPr>
      <t xml:space="preserve">Servicio de recolección de residuos solidos
</t>
    </r>
    <r>
      <rPr>
        <sz val="10"/>
        <rFont val="Calibri"/>
        <family val="2"/>
        <scheme val="minor"/>
      </rPr>
      <t xml:space="preserve"> - Generar campañas de sensibilización y responsabilidad frente al reciclaje por parte de la comunidad institucional.
- Hacer seguimiento separación en la fuente (canecas de colores)
- Cumplir con las actividades propuestas en el componente de reciclaje del Plan Institucional de Gestión Ambiental- PIGA</t>
    </r>
  </si>
  <si>
    <t>O2120202008078711001
Servicio de mantenimiento y reparación de productos metálicos estructurales y sus partes
O23011745992024001117011 
Mantenimiento de los equipamientos de la FUGA para la circulación artística en el Centro de Bogotá D.C.
O23011733012024005504127
Mantenimiento de los equipamientos de la FUGA para la circulación artística en el Centro de Bogotá D.C.</t>
  </si>
  <si>
    <t xml:space="preserve">O21202020060464116
Servicios de alquiler de automóviles con conductor
O21202020060464114 - Servicios de transporte terrestre especial local de pasajeros
O23011733012024005101053
O23011733012024005101129
O23011733012024005201073
O23011733012024005408053
</t>
  </si>
  <si>
    <t>Ejecutado junio 2025</t>
  </si>
  <si>
    <t>Ejecutado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</si>
</sst>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_-* #,##0_-;\-* #,##0_-;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20"/>
      <color theme="7"/>
      <name val="Calibri"/>
      <family val="2"/>
      <scheme val="minor"/>
    </font>
    <font>
      <b/>
      <sz val="11"/>
      <name val="Calibri"/>
      <family val="2"/>
      <scheme val="minor"/>
    </font>
    <font>
      <b/>
      <sz val="11"/>
      <color theme="5" tint="-0.499984740745262"/>
      <name val="Calibri"/>
      <family val="2"/>
      <scheme val="minor"/>
    </font>
    <font>
      <b/>
      <sz val="14"/>
      <color rgb="FFFF0000"/>
      <name val="Calibri"/>
      <family val="2"/>
      <scheme val="minor"/>
    </font>
    <font>
      <sz val="11"/>
      <name val="Calibri"/>
      <family val="2"/>
      <scheme val="minor"/>
    </font>
    <font>
      <b/>
      <sz val="14"/>
      <color theme="4"/>
      <name val="Calibri"/>
      <family val="2"/>
      <scheme val="minor"/>
    </font>
    <font>
      <sz val="8"/>
      <color indexed="81"/>
      <name val="Tahoma"/>
      <family val="2"/>
    </font>
    <font>
      <b/>
      <sz val="9"/>
      <color indexed="81"/>
      <name val="Tahoma"/>
      <family val="2"/>
    </font>
    <font>
      <sz val="9"/>
      <color indexed="81"/>
      <name val="Tahoma"/>
      <family val="2"/>
    </font>
    <font>
      <sz val="11"/>
      <name val="Aptos Narrow"/>
      <family val="2"/>
    </font>
    <font>
      <sz val="12"/>
      <name val="Aptos Narrow"/>
      <family val="2"/>
    </font>
    <font>
      <sz val="10"/>
      <name val="Aptos Narrow"/>
      <family val="2"/>
    </font>
    <font>
      <sz val="10"/>
      <name val="Calibri"/>
      <family val="2"/>
      <scheme val="minor"/>
    </font>
    <font>
      <b/>
      <sz val="14"/>
      <name val="Calibri"/>
      <family val="2"/>
      <scheme val="minor"/>
    </font>
    <font>
      <b/>
      <sz val="10"/>
      <name val="Calibri"/>
      <family val="2"/>
      <scheme val="minor"/>
    </font>
    <font>
      <sz val="11"/>
      <name val="Arial"/>
      <family val="2"/>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rgb="FFFFFFFF"/>
        <bgColor rgb="FF000000"/>
      </patternFill>
    </fill>
    <fill>
      <patternFill patternType="solid">
        <fgColor rgb="FFFFFF00"/>
        <bgColor indexed="64"/>
      </patternFill>
    </fill>
    <fill>
      <patternFill patternType="solid">
        <fgColor rgb="FFFFFF00"/>
        <bgColor rgb="FF000000"/>
      </patternFill>
    </fill>
    <fill>
      <patternFill patternType="solid">
        <fgColor rgb="FFC5D3FF"/>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style="thin">
        <color indexed="64"/>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07">
    <xf numFmtId="0" fontId="0" fillId="0" borderId="0" xfId="0"/>
    <xf numFmtId="0" fontId="5" fillId="2" borderId="1" xfId="0" applyFont="1" applyFill="1" applyBorder="1" applyProtection="1">
      <protection locked="0"/>
    </xf>
    <xf numFmtId="0" fontId="6" fillId="2" borderId="2" xfId="0" applyFont="1" applyFill="1" applyBorder="1" applyProtection="1">
      <protection locked="0"/>
    </xf>
    <xf numFmtId="0" fontId="0" fillId="2" borderId="2" xfId="0" applyFill="1" applyBorder="1" applyProtection="1">
      <protection locked="0"/>
    </xf>
    <xf numFmtId="0" fontId="0" fillId="2" borderId="0" xfId="0" applyFill="1" applyProtection="1">
      <protection locked="0"/>
    </xf>
    <xf numFmtId="164" fontId="0" fillId="2" borderId="0" xfId="1" applyNumberFormat="1" applyFont="1" applyFill="1" applyAlignment="1" applyProtection="1">
      <alignment horizontal="center" vertical="center"/>
      <protection locked="0"/>
    </xf>
    <xf numFmtId="0" fontId="6" fillId="2" borderId="3" xfId="0" applyFont="1" applyFill="1" applyBorder="1" applyAlignment="1" applyProtection="1">
      <alignment horizontal="left"/>
      <protection locked="0"/>
    </xf>
    <xf numFmtId="0" fontId="6" fillId="2" borderId="0" xfId="0" applyFont="1" applyFill="1" applyAlignment="1" applyProtection="1">
      <alignment horizontal="left"/>
      <protection locked="0"/>
    </xf>
    <xf numFmtId="0" fontId="7" fillId="2" borderId="0" xfId="0" applyFont="1" applyFill="1" applyAlignment="1" applyProtection="1">
      <alignment vertical="center"/>
      <protection locked="0"/>
    </xf>
    <xf numFmtId="0" fontId="9" fillId="2" borderId="0" xfId="0" applyFont="1" applyFill="1" applyProtection="1">
      <protection locked="0"/>
    </xf>
    <xf numFmtId="164" fontId="0" fillId="4" borderId="11" xfId="1" applyNumberFormat="1" applyFont="1" applyFill="1" applyBorder="1" applyAlignment="1" applyProtection="1">
      <alignment horizontal="center" vertical="center" wrapText="1"/>
    </xf>
    <xf numFmtId="164" fontId="0" fillId="4" borderId="4" xfId="1" applyNumberFormat="1" applyFont="1" applyFill="1" applyBorder="1" applyAlignment="1" applyProtection="1">
      <alignment horizontal="center" vertical="center" wrapText="1"/>
    </xf>
    <xf numFmtId="164" fontId="0" fillId="4" borderId="12" xfId="1" applyNumberFormat="1" applyFont="1" applyFill="1" applyBorder="1" applyAlignment="1" applyProtection="1">
      <alignment horizontal="center" vertical="center" wrapText="1"/>
    </xf>
    <xf numFmtId="164" fontId="0" fillId="5" borderId="18" xfId="1" applyNumberFormat="1" applyFont="1" applyFill="1" applyBorder="1" applyAlignment="1" applyProtection="1">
      <alignment horizontal="center" vertical="center" wrapText="1"/>
    </xf>
    <xf numFmtId="164" fontId="0" fillId="5" borderId="7" xfId="1" applyNumberFormat="1" applyFont="1" applyFill="1" applyBorder="1" applyAlignment="1" applyProtection="1">
      <alignment horizontal="center" vertical="center" wrapText="1"/>
    </xf>
    <xf numFmtId="164" fontId="4" fillId="6" borderId="11" xfId="1" applyNumberFormat="1" applyFont="1" applyFill="1" applyBorder="1" applyAlignment="1" applyProtection="1">
      <alignment horizontal="center" vertical="center" wrapText="1"/>
    </xf>
    <xf numFmtId="164" fontId="4" fillId="6" borderId="12" xfId="1" applyNumberFormat="1" applyFont="1" applyFill="1" applyBorder="1" applyAlignment="1" applyProtection="1">
      <alignment horizontal="center" vertical="center" wrapText="1"/>
    </xf>
    <xf numFmtId="0" fontId="10" fillId="3" borderId="20" xfId="0" applyFont="1" applyFill="1" applyBorder="1" applyProtection="1">
      <protection locked="0"/>
    </xf>
    <xf numFmtId="164" fontId="0" fillId="3" borderId="27" xfId="1" applyNumberFormat="1" applyFont="1" applyFill="1" applyBorder="1" applyAlignment="1" applyProtection="1">
      <alignment horizontal="center" vertical="center" wrapText="1"/>
      <protection locked="0"/>
    </xf>
    <xf numFmtId="164" fontId="0" fillId="3" borderId="28" xfId="1" applyNumberFormat="1" applyFont="1" applyFill="1" applyBorder="1" applyAlignment="1" applyProtection="1">
      <alignment horizontal="center" vertical="center" wrapText="1"/>
      <protection locked="0"/>
    </xf>
    <xf numFmtId="164" fontId="0" fillId="3" borderId="21" xfId="1" applyNumberFormat="1" applyFont="1" applyFill="1" applyBorder="1" applyAlignment="1" applyProtection="1">
      <alignment horizontal="center" vertical="center" wrapText="1"/>
      <protection locked="0"/>
    </xf>
    <xf numFmtId="0" fontId="3" fillId="3" borderId="11"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164" fontId="0" fillId="3" borderId="4" xfId="1" applyNumberFormat="1" applyFont="1" applyFill="1" applyBorder="1" applyAlignment="1" applyProtection="1">
      <alignment horizontal="center" vertical="center" wrapText="1"/>
      <protection locked="0"/>
    </xf>
    <xf numFmtId="164" fontId="0" fillId="3" borderId="12" xfId="1" applyNumberFormat="1" applyFont="1" applyFill="1" applyBorder="1" applyAlignment="1" applyProtection="1">
      <alignment horizontal="center" vertical="center" wrapText="1"/>
      <protection locked="0"/>
    </xf>
    <xf numFmtId="164" fontId="0" fillId="3" borderId="11" xfId="1" applyNumberFormat="1" applyFont="1" applyFill="1" applyBorder="1" applyAlignment="1" applyProtection="1">
      <alignment horizontal="center" vertical="center" wrapText="1"/>
      <protection locked="0"/>
    </xf>
    <xf numFmtId="164" fontId="3" fillId="10" borderId="11" xfId="1" applyNumberFormat="1" applyFont="1" applyFill="1" applyBorder="1" applyAlignment="1" applyProtection="1">
      <alignment horizontal="center" vertical="center" wrapText="1"/>
    </xf>
    <xf numFmtId="164" fontId="0" fillId="0" borderId="11" xfId="1" applyNumberFormat="1" applyFont="1" applyFill="1" applyBorder="1" applyAlignment="1" applyProtection="1">
      <alignment horizontal="center" vertical="center" wrapText="1"/>
      <protection locked="0"/>
    </xf>
    <xf numFmtId="164" fontId="0" fillId="0" borderId="12" xfId="1" applyNumberFormat="1" applyFont="1" applyFill="1" applyBorder="1" applyAlignment="1" applyProtection="1">
      <alignment horizontal="center" vertical="center" wrapText="1"/>
      <protection locked="0"/>
    </xf>
    <xf numFmtId="3" fontId="14" fillId="0" borderId="4" xfId="2" applyNumberFormat="1" applyFont="1" applyFill="1" applyBorder="1" applyAlignment="1" applyProtection="1">
      <alignment horizontal="right" vertical="center"/>
      <protection locked="0"/>
    </xf>
    <xf numFmtId="10" fontId="14" fillId="0" borderId="4" xfId="3" applyNumberFormat="1" applyFont="1" applyFill="1" applyBorder="1" applyAlignment="1" applyProtection="1">
      <alignment horizontal="center" vertical="center"/>
    </xf>
    <xf numFmtId="3" fontId="15" fillId="0" borderId="4" xfId="0" applyNumberFormat="1" applyFont="1" applyBorder="1" applyAlignment="1" applyProtection="1">
      <alignment vertical="center"/>
      <protection locked="0"/>
    </xf>
    <xf numFmtId="0" fontId="15" fillId="0" borderId="4" xfId="0" applyFont="1" applyBorder="1" applyAlignment="1" applyProtection="1">
      <alignment vertical="center"/>
      <protection locked="0"/>
    </xf>
    <xf numFmtId="10" fontId="14" fillId="8" borderId="4" xfId="3" applyNumberFormat="1" applyFont="1" applyFill="1" applyBorder="1" applyAlignment="1" applyProtection="1">
      <alignment horizontal="center" vertical="center"/>
    </xf>
    <xf numFmtId="164" fontId="9" fillId="0" borderId="4" xfId="1" applyNumberFormat="1" applyFont="1" applyBorder="1" applyAlignment="1" applyProtection="1">
      <alignment horizontal="right" vertical="center"/>
      <protection locked="0"/>
    </xf>
    <xf numFmtId="10" fontId="14" fillId="2" borderId="4" xfId="3" applyNumberFormat="1" applyFont="1" applyFill="1" applyBorder="1" applyAlignment="1" applyProtection="1">
      <alignment horizontal="center" vertical="center"/>
    </xf>
    <xf numFmtId="0" fontId="17" fillId="2" borderId="4" xfId="0" applyFont="1" applyFill="1" applyBorder="1" applyAlignment="1" applyProtection="1">
      <alignment horizontal="left" vertical="top" wrapText="1"/>
      <protection locked="0"/>
    </xf>
    <xf numFmtId="10" fontId="14" fillId="2" borderId="4" xfId="3" applyNumberFormat="1" applyFont="1" applyFill="1" applyBorder="1" applyAlignment="1" applyProtection="1">
      <alignment horizontal="center" vertical="center"/>
      <protection locked="0"/>
    </xf>
    <xf numFmtId="164" fontId="9" fillId="2" borderId="4" xfId="1" applyNumberFormat="1" applyFont="1" applyFill="1" applyBorder="1" applyAlignment="1" applyProtection="1">
      <alignment horizontal="center" vertical="center"/>
      <protection locked="0"/>
    </xf>
    <xf numFmtId="3" fontId="15" fillId="7" borderId="4" xfId="0" applyNumberFormat="1" applyFont="1" applyFill="1" applyBorder="1" applyAlignment="1" applyProtection="1">
      <alignment vertical="center"/>
      <protection locked="0"/>
    </xf>
    <xf numFmtId="43" fontId="9" fillId="0" borderId="4" xfId="1" applyFont="1" applyBorder="1" applyAlignment="1" applyProtection="1">
      <alignment horizontal="right" vertical="center" wrapText="1"/>
    </xf>
    <xf numFmtId="3" fontId="14" fillId="2" borderId="4" xfId="2" applyNumberFormat="1" applyFont="1" applyFill="1" applyBorder="1" applyAlignment="1" applyProtection="1">
      <alignment horizontal="right" vertical="center"/>
      <protection locked="0"/>
    </xf>
    <xf numFmtId="164" fontId="9" fillId="0" borderId="4" xfId="1" applyNumberFormat="1" applyFont="1" applyBorder="1" applyAlignment="1" applyProtection="1">
      <alignment horizontal="left" vertical="center"/>
      <protection locked="0"/>
    </xf>
    <xf numFmtId="3" fontId="14" fillId="8" borderId="4" xfId="2" applyNumberFormat="1" applyFont="1" applyFill="1" applyBorder="1" applyAlignment="1" applyProtection="1">
      <alignment horizontal="right" vertical="center"/>
      <protection locked="0"/>
    </xf>
    <xf numFmtId="3" fontId="9" fillId="3" borderId="4" xfId="1" applyNumberFormat="1" applyFont="1" applyFill="1" applyBorder="1" applyAlignment="1" applyProtection="1">
      <alignment horizontal="center" vertical="center" wrapText="1"/>
      <protection locked="0"/>
    </xf>
    <xf numFmtId="164" fontId="9" fillId="3" borderId="4" xfId="1" applyNumberFormat="1" applyFont="1" applyFill="1" applyBorder="1" applyAlignment="1" applyProtection="1">
      <alignment horizontal="center" vertical="center" wrapText="1"/>
    </xf>
    <xf numFmtId="0" fontId="19" fillId="3" borderId="4" xfId="0" applyFont="1" applyFill="1" applyBorder="1" applyAlignment="1" applyProtection="1">
      <alignment horizontal="center" vertical="center" wrapText="1"/>
      <protection locked="0"/>
    </xf>
    <xf numFmtId="164" fontId="9" fillId="3" borderId="4" xfId="1" applyNumberFormat="1" applyFont="1" applyFill="1" applyBorder="1" applyAlignment="1" applyProtection="1">
      <alignment horizontal="center" vertical="center" wrapText="1"/>
      <protection locked="0"/>
    </xf>
    <xf numFmtId="0" fontId="15" fillId="9" borderId="4" xfId="0" applyFont="1" applyFill="1" applyBorder="1" applyAlignment="1" applyProtection="1">
      <alignment vertical="center"/>
      <protection locked="0"/>
    </xf>
    <xf numFmtId="0" fontId="15" fillId="7" borderId="4" xfId="0" applyFont="1" applyFill="1" applyBorder="1" applyAlignment="1" applyProtection="1">
      <alignment vertical="center"/>
      <protection locked="0"/>
    </xf>
    <xf numFmtId="3" fontId="20" fillId="0" borderId="4" xfId="0" applyNumberFormat="1" applyFont="1" applyBorder="1" applyAlignment="1" applyProtection="1">
      <alignment horizontal="center" vertical="center"/>
      <protection locked="0"/>
    </xf>
    <xf numFmtId="0" fontId="17" fillId="2" borderId="4" xfId="0" quotePrefix="1" applyFont="1" applyFill="1" applyBorder="1" applyAlignment="1" applyProtection="1">
      <alignment horizontal="left" vertical="top" wrapText="1"/>
      <protection locked="0"/>
    </xf>
    <xf numFmtId="0" fontId="9" fillId="2" borderId="20" xfId="0" applyFont="1" applyFill="1" applyBorder="1" applyAlignment="1">
      <alignment vertical="center" wrapText="1"/>
    </xf>
    <xf numFmtId="0" fontId="18" fillId="3" borderId="20" xfId="0" applyFont="1" applyFill="1" applyBorder="1"/>
    <xf numFmtId="0" fontId="9" fillId="2" borderId="20" xfId="0" applyFont="1" applyFill="1" applyBorder="1" applyAlignment="1">
      <alignment horizontal="left" vertical="center" wrapText="1"/>
    </xf>
    <xf numFmtId="164" fontId="9" fillId="0" borderId="29" xfId="1" applyNumberFormat="1" applyFont="1" applyBorder="1" applyAlignment="1" applyProtection="1">
      <alignment horizontal="right" vertical="center"/>
      <protection locked="0"/>
    </xf>
    <xf numFmtId="3" fontId="14" fillId="2" borderId="29" xfId="2" applyNumberFormat="1" applyFont="1" applyFill="1" applyBorder="1" applyAlignment="1" applyProtection="1">
      <alignment horizontal="right" vertical="center"/>
      <protection locked="0"/>
    </xf>
    <xf numFmtId="3" fontId="9" fillId="3" borderId="29" xfId="1" applyNumberFormat="1" applyFont="1" applyFill="1" applyBorder="1" applyAlignment="1" applyProtection="1">
      <alignment horizontal="center" vertical="center" wrapText="1"/>
      <protection locked="0"/>
    </xf>
    <xf numFmtId="0" fontId="3" fillId="3" borderId="10" xfId="0" applyFont="1" applyFill="1" applyBorder="1" applyProtection="1">
      <protection locked="0"/>
    </xf>
    <xf numFmtId="0" fontId="16" fillId="2" borderId="30" xfId="0" applyFont="1" applyFill="1" applyBorder="1" applyAlignment="1" applyProtection="1">
      <alignment vertical="top" wrapText="1"/>
      <protection locked="0"/>
    </xf>
    <xf numFmtId="0" fontId="14" fillId="2" borderId="31" xfId="0" applyFont="1" applyFill="1" applyBorder="1" applyAlignment="1" applyProtection="1">
      <alignment vertical="top" wrapText="1"/>
      <protection locked="0"/>
    </xf>
    <xf numFmtId="0" fontId="9" fillId="2" borderId="31" xfId="0" applyFont="1" applyFill="1" applyBorder="1" applyAlignment="1" applyProtection="1">
      <alignment vertical="top" wrapText="1"/>
      <protection locked="0"/>
    </xf>
    <xf numFmtId="0" fontId="9" fillId="2" borderId="31" xfId="0" applyFont="1" applyFill="1" applyBorder="1" applyAlignment="1" applyProtection="1">
      <alignment vertical="top"/>
      <protection locked="0"/>
    </xf>
    <xf numFmtId="0" fontId="6" fillId="3" borderId="31" xfId="0" applyFont="1" applyFill="1" applyBorder="1" applyAlignment="1" applyProtection="1">
      <alignment vertical="top"/>
      <protection locked="0"/>
    </xf>
    <xf numFmtId="0" fontId="9" fillId="2" borderId="31" xfId="0" applyFont="1" applyFill="1" applyBorder="1" applyAlignment="1" applyProtection="1">
      <alignment horizontal="center" vertical="top"/>
      <protection locked="0"/>
    </xf>
    <xf numFmtId="0" fontId="14" fillId="2" borderId="32" xfId="0" applyFont="1" applyFill="1" applyBorder="1" applyAlignment="1" applyProtection="1">
      <alignment vertical="top" wrapText="1"/>
      <protection locked="0"/>
    </xf>
    <xf numFmtId="3" fontId="15" fillId="0" borderId="4" xfId="0" applyNumberFormat="1" applyFont="1" applyFill="1" applyBorder="1" applyAlignment="1" applyProtection="1">
      <alignment vertical="center"/>
      <protection locked="0"/>
    </xf>
    <xf numFmtId="0" fontId="15" fillId="0" borderId="4" xfId="0" applyFont="1" applyFill="1" applyBorder="1" applyAlignment="1" applyProtection="1">
      <alignment vertical="center"/>
      <protection locked="0"/>
    </xf>
    <xf numFmtId="0" fontId="15" fillId="0" borderId="4" xfId="0" applyFont="1" applyBorder="1" applyAlignment="1" applyProtection="1">
      <alignment horizontal="right" vertical="center"/>
      <protection locked="0"/>
    </xf>
    <xf numFmtId="0" fontId="15" fillId="0" borderId="4" xfId="0" applyFont="1" applyFill="1" applyBorder="1" applyAlignment="1" applyProtection="1">
      <alignment horizontal="right" vertical="center"/>
      <protection locked="0"/>
    </xf>
    <xf numFmtId="0" fontId="0" fillId="0" borderId="4" xfId="0" applyBorder="1"/>
    <xf numFmtId="0" fontId="6" fillId="2" borderId="4" xfId="0" applyFont="1" applyFill="1" applyBorder="1" applyAlignment="1" applyProtection="1">
      <alignment horizontal="left"/>
      <protection locked="0"/>
    </xf>
    <xf numFmtId="164" fontId="8" fillId="3" borderId="5" xfId="1" applyNumberFormat="1" applyFont="1" applyFill="1" applyBorder="1" applyAlignment="1" applyProtection="1">
      <alignment horizontal="center" vertical="center" wrapText="1"/>
      <protection locked="0"/>
    </xf>
    <xf numFmtId="0" fontId="6" fillId="4" borderId="6"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5" borderId="11" xfId="0" applyFont="1" applyFill="1" applyBorder="1" applyAlignment="1">
      <alignment horizontal="center" vertical="top" wrapText="1"/>
    </xf>
    <xf numFmtId="0" fontId="3" fillId="5" borderId="4" xfId="0" applyFont="1" applyFill="1" applyBorder="1" applyAlignment="1">
      <alignment horizontal="center" vertical="top" wrapText="1"/>
    </xf>
    <xf numFmtId="0" fontId="3" fillId="5" borderId="12" xfId="0" applyFont="1" applyFill="1" applyBorder="1" applyAlignment="1">
      <alignment horizontal="center" vertical="top" wrapText="1"/>
    </xf>
    <xf numFmtId="0" fontId="2" fillId="6" borderId="9"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19" xfId="0" applyFont="1" applyFill="1" applyBorder="1" applyAlignment="1">
      <alignment horizontal="center" vertical="center"/>
    </xf>
    <xf numFmtId="0" fontId="3" fillId="5" borderId="17"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9" fillId="2" borderId="20" xfId="0" applyFont="1" applyFill="1" applyBorder="1" applyAlignment="1">
      <alignment horizontal="center" vertical="center" wrapText="1"/>
    </xf>
    <xf numFmtId="164" fontId="0" fillId="4" borderId="20" xfId="1" applyNumberFormat="1" applyFont="1" applyFill="1" applyBorder="1" applyAlignment="1" applyProtection="1">
      <alignment horizontal="center" vertical="center" wrapText="1"/>
    </xf>
    <xf numFmtId="164" fontId="0" fillId="4" borderId="21" xfId="1" applyNumberFormat="1" applyFont="1" applyFill="1" applyBorder="1" applyAlignment="1" applyProtection="1">
      <alignment horizontal="center" vertical="center" wrapText="1"/>
    </xf>
    <xf numFmtId="164" fontId="4" fillId="6" borderId="11" xfId="1" applyNumberFormat="1" applyFont="1" applyFill="1" applyBorder="1" applyAlignment="1" applyProtection="1">
      <alignment horizontal="center" vertical="center" wrapText="1"/>
    </xf>
    <xf numFmtId="164" fontId="4" fillId="6" borderId="12" xfId="1" applyNumberFormat="1" applyFont="1" applyFill="1" applyBorder="1" applyAlignment="1" applyProtection="1">
      <alignment horizontal="center" vertical="center" wrapText="1"/>
    </xf>
    <xf numFmtId="164" fontId="3" fillId="10" borderId="11" xfId="1" applyNumberFormat="1" applyFont="1" applyFill="1" applyBorder="1" applyAlignment="1" applyProtection="1">
      <alignment horizontal="center" vertical="center" wrapText="1"/>
    </xf>
    <xf numFmtId="164" fontId="3" fillId="10" borderId="12" xfId="1" applyNumberFormat="1" applyFont="1" applyFill="1" applyBorder="1" applyAlignment="1" applyProtection="1">
      <alignment horizontal="center" vertical="center" wrapText="1"/>
    </xf>
  </cellXfs>
  <cellStyles count="4">
    <cellStyle name="Millares" xfId="1" builtinId="3"/>
    <cellStyle name="Moneda" xfId="2" builtinId="4"/>
    <cellStyle name="Normal" xfId="0" builtinId="0"/>
    <cellStyle name="Porcentaje" xfId="3" builtinId="5"/>
  </cellStyles>
  <dxfs count="9">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cat>
            <c:strRef>
              <c:f>Hoja2!$C$4:$D$4</c:f>
              <c:strCache>
                <c:ptCount val="2"/>
                <c:pt idx="0">
                  <c:v>Ejecutado junio 2025</c:v>
                </c:pt>
                <c:pt idx="1">
                  <c:v>Ejecutado junio 2026</c:v>
                </c:pt>
              </c:strCache>
            </c:strRef>
          </c:cat>
          <c:val>
            <c:numRef>
              <c:f>Hoja2!$C$5:$D$5</c:f>
              <c:numCache>
                <c:formatCode>#,##0</c:formatCode>
                <c:ptCount val="2"/>
                <c:pt idx="0">
                  <c:v>208465</c:v>
                </c:pt>
                <c:pt idx="1">
                  <c:v>1069000</c:v>
                </c:pt>
              </c:numCache>
            </c:numRef>
          </c:val>
          <c:extLst>
            <c:ext xmlns:c16="http://schemas.microsoft.com/office/drawing/2014/chart" uri="{C3380CC4-5D6E-409C-BE32-E72D297353CC}">
              <c16:uniqueId val="{00000000-4FFC-45D1-AD22-B1A8100DB42E}"/>
            </c:ext>
          </c:extLst>
        </c:ser>
        <c:dLbls>
          <c:dLblPos val="outEnd"/>
          <c:showLegendKey val="0"/>
          <c:showVal val="1"/>
          <c:showCatName val="0"/>
          <c:showSerName val="0"/>
          <c:showPercent val="0"/>
          <c:showBubbleSize val="0"/>
        </c:dLbls>
        <c:gapWidth val="219"/>
        <c:overlap val="-27"/>
        <c:axId val="1676198480"/>
        <c:axId val="1675876096"/>
      </c:barChart>
      <c:catAx>
        <c:axId val="167619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75876096"/>
        <c:crosses val="autoZero"/>
        <c:auto val="1"/>
        <c:lblAlgn val="ctr"/>
        <c:lblOffset val="100"/>
        <c:noMultiLvlLbl val="0"/>
      </c:catAx>
      <c:valAx>
        <c:axId val="1675876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7619848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1F23BD9F-7F16-4C53-882B-B1175FB528F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171450</xdr:colOff>
      <xdr:row>6</xdr:row>
      <xdr:rowOff>152400</xdr:rowOff>
    </xdr:from>
    <xdr:to>
      <xdr:col>11</xdr:col>
      <xdr:colOff>171450</xdr:colOff>
      <xdr:row>21</xdr:row>
      <xdr:rowOff>38100</xdr:rowOff>
    </xdr:to>
    <xdr:graphicFrame macro="">
      <xdr:nvGraphicFramePr>
        <xdr:cNvPr id="2" name="Gráfico 1">
          <a:extLst>
            <a:ext uri="{FF2B5EF4-FFF2-40B4-BE49-F238E27FC236}">
              <a16:creationId xmlns:a16="http://schemas.microsoft.com/office/drawing/2014/main" id="{4FA17305-1436-47F6-86E8-9D14A61F7B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A6521-41AD-4426-B276-147B70E1381E}">
  <sheetPr codeName="Hoja77">
    <tabColor theme="5" tint="0.39997558519241921"/>
    <pageSetUpPr fitToPage="1"/>
  </sheetPr>
  <dimension ref="A1:P33"/>
  <sheetViews>
    <sheetView tabSelected="1" zoomScale="55" zoomScaleNormal="55" workbookViewId="0">
      <pane xSplit="2" ySplit="7" topLeftCell="C8" activePane="bottomRight" state="frozen"/>
      <selection pane="topRight" activeCell="F9" sqref="F9"/>
      <selection pane="bottomLeft" activeCell="F9" sqref="F9"/>
      <selection pane="bottomRight" activeCell="O10" sqref="O10"/>
    </sheetView>
  </sheetViews>
  <sheetFormatPr baseColWidth="10" defaultColWidth="11.42578125" defaultRowHeight="15" x14ac:dyDescent="0.25"/>
  <cols>
    <col min="1" max="1" width="26" style="4" customWidth="1"/>
    <col min="2" max="2" width="39.7109375" style="4" customWidth="1"/>
    <col min="3" max="4" width="20.7109375" style="4" customWidth="1"/>
    <col min="5" max="5" width="20.140625" style="4" customWidth="1"/>
    <col min="6" max="6" width="43.42578125" style="4" customWidth="1"/>
    <col min="7" max="7" width="39.5703125" style="4" customWidth="1"/>
    <col min="8" max="9" width="10.140625" style="4" bestFit="1" customWidth="1"/>
    <col min="10" max="10" width="12.42578125" style="4" customWidth="1"/>
    <col min="11" max="11" width="20.7109375" style="5" customWidth="1"/>
    <col min="12" max="12" width="19.7109375" style="5" bestFit="1" customWidth="1"/>
    <col min="13" max="13" width="22.7109375" style="4" customWidth="1"/>
    <col min="14" max="14" width="19.7109375" style="4" bestFit="1" customWidth="1"/>
    <col min="15" max="15" width="20.7109375" style="4" customWidth="1"/>
    <col min="16" max="16" width="19.7109375" style="4" bestFit="1" customWidth="1"/>
    <col min="17" max="16384" width="11.42578125" style="4"/>
  </cols>
  <sheetData>
    <row r="1" spans="1:16" ht="23.25" customHeight="1" thickBot="1" x14ac:dyDescent="0.45">
      <c r="A1" s="1" t="s">
        <v>0</v>
      </c>
      <c r="B1" s="2"/>
      <c r="C1" s="3"/>
      <c r="D1" s="3"/>
      <c r="E1" s="3"/>
    </row>
    <row r="2" spans="1:16" ht="21" customHeight="1" thickBot="1" x14ac:dyDescent="0.3">
      <c r="A2" s="6" t="s">
        <v>1</v>
      </c>
      <c r="B2" s="71"/>
      <c r="C2" s="71"/>
      <c r="D2" s="71"/>
      <c r="E2" s="71"/>
      <c r="F2" s="7"/>
      <c r="G2" s="7"/>
      <c r="H2" s="7"/>
      <c r="I2" s="7"/>
      <c r="J2" s="7"/>
    </row>
    <row r="3" spans="1:16" ht="21.75" customHeight="1" x14ac:dyDescent="0.25">
      <c r="A3" s="8" t="s">
        <v>2</v>
      </c>
      <c r="K3" s="72" t="s">
        <v>3</v>
      </c>
      <c r="L3" s="72"/>
      <c r="M3" s="72"/>
      <c r="N3" s="72"/>
      <c r="O3" s="72"/>
      <c r="P3" s="72"/>
    </row>
    <row r="4" spans="1:16" x14ac:dyDescent="0.25">
      <c r="A4" s="73" t="s">
        <v>4</v>
      </c>
      <c r="B4" s="76" t="s">
        <v>5</v>
      </c>
      <c r="C4" s="79" t="s">
        <v>6</v>
      </c>
      <c r="D4" s="80"/>
      <c r="E4" s="81"/>
      <c r="F4" s="85" t="s">
        <v>0</v>
      </c>
      <c r="G4" s="86"/>
      <c r="H4" s="86"/>
      <c r="I4" s="86"/>
      <c r="J4" s="87"/>
      <c r="K4" s="88" t="s">
        <v>7</v>
      </c>
      <c r="L4" s="88"/>
      <c r="M4" s="88"/>
      <c r="N4" s="88"/>
      <c r="O4" s="88"/>
      <c r="P4" s="89"/>
    </row>
    <row r="5" spans="1:16" s="9" customFormat="1" x14ac:dyDescent="0.25">
      <c r="A5" s="74"/>
      <c r="B5" s="77"/>
      <c r="C5" s="82"/>
      <c r="D5" s="83"/>
      <c r="E5" s="84"/>
      <c r="F5" s="92" t="s">
        <v>8</v>
      </c>
      <c r="G5" s="95" t="s">
        <v>9</v>
      </c>
      <c r="H5" s="95" t="s">
        <v>10</v>
      </c>
      <c r="I5" s="95"/>
      <c r="J5" s="98"/>
      <c r="K5" s="90"/>
      <c r="L5" s="90"/>
      <c r="M5" s="90"/>
      <c r="N5" s="90"/>
      <c r="O5" s="90"/>
      <c r="P5" s="91"/>
    </row>
    <row r="6" spans="1:16" x14ac:dyDescent="0.25">
      <c r="A6" s="74"/>
      <c r="B6" s="77"/>
      <c r="C6" s="10" t="s">
        <v>11</v>
      </c>
      <c r="D6" s="101" t="s">
        <v>12</v>
      </c>
      <c r="E6" s="102"/>
      <c r="F6" s="93"/>
      <c r="G6" s="96"/>
      <c r="H6" s="97"/>
      <c r="I6" s="97"/>
      <c r="J6" s="99"/>
      <c r="K6" s="103" t="s">
        <v>13</v>
      </c>
      <c r="L6" s="104"/>
      <c r="M6" s="105" t="s">
        <v>14</v>
      </c>
      <c r="N6" s="106"/>
      <c r="O6" s="103" t="s">
        <v>15</v>
      </c>
      <c r="P6" s="104"/>
    </row>
    <row r="7" spans="1:16" ht="30" x14ac:dyDescent="0.25">
      <c r="A7" s="75"/>
      <c r="B7" s="78"/>
      <c r="C7" s="10" t="s">
        <v>16</v>
      </c>
      <c r="D7" s="11" t="s">
        <v>17</v>
      </c>
      <c r="E7" s="12" t="s">
        <v>18</v>
      </c>
      <c r="F7" s="94"/>
      <c r="G7" s="97"/>
      <c r="H7" s="13" t="s">
        <v>13</v>
      </c>
      <c r="I7" s="13" t="s">
        <v>14</v>
      </c>
      <c r="J7" s="14" t="s">
        <v>15</v>
      </c>
      <c r="K7" s="15" t="s">
        <v>19</v>
      </c>
      <c r="L7" s="16" t="s">
        <v>18</v>
      </c>
      <c r="M7" s="26" t="s">
        <v>87</v>
      </c>
      <c r="N7" s="16" t="s">
        <v>18</v>
      </c>
      <c r="O7" s="15" t="s">
        <v>20</v>
      </c>
      <c r="P7" s="16" t="s">
        <v>18</v>
      </c>
    </row>
    <row r="8" spans="1:16" ht="19.5" thickBot="1" x14ac:dyDescent="0.35">
      <c r="A8" s="17" t="s">
        <v>21</v>
      </c>
      <c r="B8" s="58"/>
      <c r="C8" s="18"/>
      <c r="D8" s="19"/>
      <c r="E8" s="20"/>
      <c r="F8" s="21"/>
      <c r="G8" s="22"/>
      <c r="H8" s="23"/>
      <c r="I8" s="23"/>
      <c r="J8" s="24"/>
      <c r="K8" s="27"/>
      <c r="L8" s="28"/>
      <c r="M8" s="25"/>
      <c r="N8" s="24"/>
      <c r="O8" s="25"/>
      <c r="P8" s="24"/>
    </row>
    <row r="9" spans="1:16" ht="45" x14ac:dyDescent="0.25">
      <c r="A9" s="52" t="s">
        <v>22</v>
      </c>
      <c r="B9" s="59" t="s">
        <v>23</v>
      </c>
      <c r="C9" s="55">
        <v>5908295495</v>
      </c>
      <c r="D9" s="55">
        <v>5920417118</v>
      </c>
      <c r="E9" s="35">
        <f t="shared" ref="E9:E17" si="0">1-(D9/C9)</f>
        <v>-2.0516277512283576E-3</v>
      </c>
      <c r="F9" s="36" t="s">
        <v>24</v>
      </c>
      <c r="G9" s="36" t="s">
        <v>25</v>
      </c>
      <c r="H9" s="37">
        <v>-5.1999999999999998E-2</v>
      </c>
      <c r="I9" s="37">
        <v>-0.04</v>
      </c>
      <c r="J9" s="37">
        <v>-0.03</v>
      </c>
      <c r="K9" s="38">
        <v>7944299567</v>
      </c>
      <c r="L9" s="30">
        <f>IFERROR(1-(K9/D9),"")</f>
        <v>-0.34184794899783943</v>
      </c>
      <c r="M9" s="66">
        <v>7452751123</v>
      </c>
      <c r="N9" s="30">
        <f>IFERROR(1-(M9/K9),"")</f>
        <v>6.1874359074002405E-2</v>
      </c>
      <c r="O9" s="39"/>
      <c r="P9" s="35"/>
    </row>
    <row r="10" spans="1:16" ht="102" x14ac:dyDescent="0.25">
      <c r="A10" s="52" t="s">
        <v>26</v>
      </c>
      <c r="B10" s="60" t="s">
        <v>27</v>
      </c>
      <c r="C10" s="55">
        <v>5574924</v>
      </c>
      <c r="D10" s="34">
        <v>10155110</v>
      </c>
      <c r="E10" s="35">
        <f t="shared" si="0"/>
        <v>-0.82156922677331568</v>
      </c>
      <c r="F10" s="36" t="s">
        <v>28</v>
      </c>
      <c r="G10" s="36" t="s">
        <v>29</v>
      </c>
      <c r="H10" s="37">
        <v>-0.03</v>
      </c>
      <c r="I10" s="37">
        <v>-0.03</v>
      </c>
      <c r="J10" s="37">
        <v>-0.03</v>
      </c>
      <c r="K10" s="40">
        <v>10614120.971999999</v>
      </c>
      <c r="L10" s="30">
        <f>IFERROR(1-(K10/D10),"")</f>
        <v>-4.5199999999999907E-2</v>
      </c>
      <c r="M10" s="29">
        <v>9000000</v>
      </c>
      <c r="N10" s="30">
        <f>IFERROR(1-(M10/K10),"")</f>
        <v>0.15207297676915899</v>
      </c>
      <c r="O10" s="41"/>
      <c r="P10" s="35"/>
    </row>
    <row r="11" spans="1:16" ht="76.5" x14ac:dyDescent="0.25">
      <c r="A11" s="52" t="s">
        <v>30</v>
      </c>
      <c r="B11" s="60" t="s">
        <v>31</v>
      </c>
      <c r="C11" s="55">
        <v>2750000</v>
      </c>
      <c r="D11" s="34">
        <v>3105242</v>
      </c>
      <c r="E11" s="35">
        <f t="shared" si="0"/>
        <v>-0.12917890909090901</v>
      </c>
      <c r="F11" s="36" t="s">
        <v>32</v>
      </c>
      <c r="G11" s="36" t="s">
        <v>33</v>
      </c>
      <c r="H11" s="37">
        <v>-5.1999999999999998E-2</v>
      </c>
      <c r="I11" s="37">
        <v>-5.1999999999999998E-2</v>
      </c>
      <c r="J11" s="37">
        <v>-5.1999999999999998E-2</v>
      </c>
      <c r="K11" s="42">
        <v>3705467</v>
      </c>
      <c r="L11" s="30">
        <f>IFERROR(1-(K11/D11),"")</f>
        <v>-0.19329411363107929</v>
      </c>
      <c r="M11" s="29">
        <v>0</v>
      </c>
      <c r="N11" s="30">
        <f>IFERROR(1-(M11/K11),"")</f>
        <v>1</v>
      </c>
      <c r="O11" s="41"/>
      <c r="P11" s="35"/>
    </row>
    <row r="12" spans="1:16" ht="89.25" x14ac:dyDescent="0.25">
      <c r="A12" s="52" t="s">
        <v>34</v>
      </c>
      <c r="B12" s="60" t="s">
        <v>35</v>
      </c>
      <c r="C12" s="55">
        <v>69766643</v>
      </c>
      <c r="D12" s="34">
        <v>184605699</v>
      </c>
      <c r="E12" s="35">
        <f t="shared" si="0"/>
        <v>-1.6460453171008957</v>
      </c>
      <c r="F12" s="36" t="s">
        <v>36</v>
      </c>
      <c r="G12" s="36" t="s">
        <v>37</v>
      </c>
      <c r="H12" s="37">
        <v>-0.03</v>
      </c>
      <c r="I12" s="37">
        <v>-0.03</v>
      </c>
      <c r="J12" s="37">
        <v>-0.03</v>
      </c>
      <c r="K12" s="42">
        <v>63525159</v>
      </c>
      <c r="L12" s="30">
        <f>IFERROR(1-(K12/D12),"")</f>
        <v>0.65588733530918786</v>
      </c>
      <c r="M12" s="29">
        <v>1653609</v>
      </c>
      <c r="N12" s="30">
        <f t="shared" ref="N12:N33" si="1">IFERROR(1-(M12/K12),"")</f>
        <v>0.97396922690110854</v>
      </c>
      <c r="O12" s="41"/>
      <c r="P12" s="35"/>
    </row>
    <row r="13" spans="1:16" ht="140.25" x14ac:dyDescent="0.25">
      <c r="A13" s="52" t="s">
        <v>38</v>
      </c>
      <c r="B13" s="61" t="s">
        <v>39</v>
      </c>
      <c r="C13" s="56">
        <v>0</v>
      </c>
      <c r="D13" s="41">
        <v>0</v>
      </c>
      <c r="E13" s="35" t="e">
        <f t="shared" si="0"/>
        <v>#DIV/0!</v>
      </c>
      <c r="F13" s="36" t="s">
        <v>40</v>
      </c>
      <c r="G13" s="36" t="s">
        <v>41</v>
      </c>
      <c r="H13" s="37">
        <v>-0.03</v>
      </c>
      <c r="I13" s="37">
        <v>-0.03</v>
      </c>
      <c r="J13" s="37">
        <v>-0.03</v>
      </c>
      <c r="K13" s="29">
        <v>0</v>
      </c>
      <c r="L13" s="30" t="str">
        <f t="shared" ref="L13:L17" si="2">IFERROR(1-(K13/D13),"")</f>
        <v/>
      </c>
      <c r="M13" s="29">
        <f t="shared" ref="M13:M29" si="3">IFERROR(K13-(K13*I13),"0")</f>
        <v>0</v>
      </c>
      <c r="N13" s="30" t="str">
        <f t="shared" si="1"/>
        <v/>
      </c>
      <c r="O13" s="41"/>
      <c r="P13" s="35"/>
    </row>
    <row r="14" spans="1:16" ht="165.75" x14ac:dyDescent="0.25">
      <c r="A14" s="52" t="s">
        <v>42</v>
      </c>
      <c r="B14" s="61" t="s">
        <v>43</v>
      </c>
      <c r="C14" s="55">
        <v>43655000</v>
      </c>
      <c r="D14" s="41">
        <v>0</v>
      </c>
      <c r="E14" s="35">
        <f t="shared" si="0"/>
        <v>1</v>
      </c>
      <c r="F14" s="36" t="s">
        <v>44</v>
      </c>
      <c r="G14" s="36" t="s">
        <v>45</v>
      </c>
      <c r="H14" s="37">
        <v>-0.03</v>
      </c>
      <c r="I14" s="37">
        <v>-0.03</v>
      </c>
      <c r="J14" s="37">
        <v>-0.03</v>
      </c>
      <c r="K14" s="42">
        <v>26022400</v>
      </c>
      <c r="L14" s="30" t="str">
        <f>IFERROR(1-(K14/D14),"")</f>
        <v/>
      </c>
      <c r="M14" s="29">
        <v>0</v>
      </c>
      <c r="N14" s="30">
        <f t="shared" si="1"/>
        <v>1</v>
      </c>
      <c r="O14" s="41"/>
      <c r="P14" s="35"/>
    </row>
    <row r="15" spans="1:16" ht="204" x14ac:dyDescent="0.25">
      <c r="A15" s="52" t="s">
        <v>46</v>
      </c>
      <c r="B15" s="61" t="s">
        <v>39</v>
      </c>
      <c r="C15" s="55">
        <f>50972000+2976000</f>
        <v>53948000</v>
      </c>
      <c r="D15" s="34">
        <v>26807073</v>
      </c>
      <c r="E15" s="35">
        <f>1-(D15/C15)</f>
        <v>0.50309422036034701</v>
      </c>
      <c r="F15" s="36" t="s">
        <v>47</v>
      </c>
      <c r="G15" s="36" t="s">
        <v>48</v>
      </c>
      <c r="H15" s="37">
        <v>-0.03</v>
      </c>
      <c r="I15" s="37">
        <v>-0.03</v>
      </c>
      <c r="J15" s="37">
        <v>-0.03</v>
      </c>
      <c r="K15" s="40">
        <v>50961321</v>
      </c>
      <c r="L15" s="30">
        <f t="shared" si="2"/>
        <v>-0.90104010982474669</v>
      </c>
      <c r="M15" s="29">
        <v>0</v>
      </c>
      <c r="N15" s="30">
        <f t="shared" si="1"/>
        <v>1</v>
      </c>
      <c r="O15" s="41"/>
      <c r="P15" s="35"/>
    </row>
    <row r="16" spans="1:16" ht="30" hidden="1" x14ac:dyDescent="0.25">
      <c r="A16" s="52" t="s">
        <v>49</v>
      </c>
      <c r="B16" s="62" t="s">
        <v>50</v>
      </c>
      <c r="C16" s="56"/>
      <c r="D16" s="41"/>
      <c r="E16" s="35" t="e">
        <f t="shared" si="0"/>
        <v>#DIV/0!</v>
      </c>
      <c r="F16" s="36" t="s">
        <v>51</v>
      </c>
      <c r="G16" s="36" t="s">
        <v>50</v>
      </c>
      <c r="H16" s="37" t="s">
        <v>50</v>
      </c>
      <c r="I16" s="37" t="s">
        <v>50</v>
      </c>
      <c r="J16" s="37" t="s">
        <v>50</v>
      </c>
      <c r="K16" s="29" t="str">
        <f t="shared" ref="K16:K29" si="4">+IFERROR(D16-(D16*H16),"0")</f>
        <v>0</v>
      </c>
      <c r="L16" s="30" t="str">
        <f t="shared" si="2"/>
        <v/>
      </c>
      <c r="M16" s="43" t="str">
        <f t="shared" si="3"/>
        <v>0</v>
      </c>
      <c r="N16" s="33" t="str">
        <f t="shared" si="1"/>
        <v/>
      </c>
      <c r="O16" s="41"/>
      <c r="P16" s="35"/>
    </row>
    <row r="17" spans="1:16" ht="38.25" hidden="1" x14ac:dyDescent="0.25">
      <c r="A17" s="52" t="s">
        <v>52</v>
      </c>
      <c r="B17" s="62" t="s">
        <v>50</v>
      </c>
      <c r="C17" s="56"/>
      <c r="D17" s="41"/>
      <c r="E17" s="35" t="e">
        <f t="shared" si="0"/>
        <v>#DIV/0!</v>
      </c>
      <c r="F17" s="36" t="s">
        <v>53</v>
      </c>
      <c r="G17" s="36" t="s">
        <v>50</v>
      </c>
      <c r="H17" s="37" t="s">
        <v>50</v>
      </c>
      <c r="I17" s="37" t="s">
        <v>50</v>
      </c>
      <c r="J17" s="37" t="s">
        <v>50</v>
      </c>
      <c r="K17" s="29" t="str">
        <f t="shared" si="4"/>
        <v>0</v>
      </c>
      <c r="L17" s="30" t="str">
        <f t="shared" si="2"/>
        <v/>
      </c>
      <c r="M17" s="43" t="str">
        <f t="shared" si="3"/>
        <v>0</v>
      </c>
      <c r="N17" s="33" t="str">
        <f t="shared" si="1"/>
        <v/>
      </c>
      <c r="O17" s="41"/>
      <c r="P17" s="35"/>
    </row>
    <row r="18" spans="1:16" ht="18.75" x14ac:dyDescent="0.3">
      <c r="A18" s="53" t="s">
        <v>54</v>
      </c>
      <c r="B18" s="63"/>
      <c r="C18" s="57"/>
      <c r="D18" s="44"/>
      <c r="E18" s="45"/>
      <c r="F18" s="46"/>
      <c r="G18" s="46"/>
      <c r="H18" s="47"/>
      <c r="I18" s="47"/>
      <c r="J18" s="47"/>
      <c r="K18" s="47"/>
      <c r="L18" s="47"/>
      <c r="M18" s="47"/>
      <c r="N18" s="47"/>
      <c r="O18" s="47"/>
      <c r="P18" s="47"/>
    </row>
    <row r="19" spans="1:16" ht="72.75" customHeight="1" x14ac:dyDescent="0.25">
      <c r="A19" s="100" t="s">
        <v>55</v>
      </c>
      <c r="B19" s="60" t="s">
        <v>56</v>
      </c>
      <c r="C19" s="55">
        <v>3679383</v>
      </c>
      <c r="D19" s="34">
        <v>2276826</v>
      </c>
      <c r="E19" s="35">
        <f>1-(D19/C19)</f>
        <v>0.38119353163288516</v>
      </c>
      <c r="F19" s="36" t="s">
        <v>57</v>
      </c>
      <c r="G19" s="36" t="s">
        <v>91</v>
      </c>
      <c r="H19" s="37">
        <v>-5.1999999999999998E-2</v>
      </c>
      <c r="I19" s="37">
        <v>-0.04</v>
      </c>
      <c r="J19" s="37">
        <v>-0.03</v>
      </c>
      <c r="K19" s="31">
        <v>1825376</v>
      </c>
      <c r="L19" s="30">
        <f t="shared" ref="L19:L33" si="5">IFERROR(1-(K19/D19),"")</f>
        <v>0.19828041317166967</v>
      </c>
      <c r="M19" s="31">
        <v>845631</v>
      </c>
      <c r="N19" s="30">
        <f>IFERROR(1-(M19/K19),"")</f>
        <v>0.53673599302280728</v>
      </c>
      <c r="O19" s="31"/>
      <c r="P19" s="35"/>
    </row>
    <row r="20" spans="1:16" ht="61.5" customHeight="1" x14ac:dyDescent="0.25">
      <c r="A20" s="100"/>
      <c r="B20" s="60" t="s">
        <v>58</v>
      </c>
      <c r="C20" s="56">
        <v>4889115</v>
      </c>
      <c r="D20" s="41">
        <v>5432232</v>
      </c>
      <c r="E20" s="35">
        <f t="shared" ref="E20:E33" si="6">1-(D20/C20)</f>
        <v>-0.11108697586372984</v>
      </c>
      <c r="F20" s="36" t="s">
        <v>59</v>
      </c>
      <c r="G20" s="36" t="s">
        <v>92</v>
      </c>
      <c r="H20" s="37">
        <v>-5.1999999999999998E-2</v>
      </c>
      <c r="I20" s="37">
        <v>-0.04</v>
      </c>
      <c r="J20" s="37">
        <v>-0.03</v>
      </c>
      <c r="K20" s="31">
        <v>6096504</v>
      </c>
      <c r="L20" s="30">
        <f t="shared" si="5"/>
        <v>-0.12228343708442502</v>
      </c>
      <c r="M20" s="31">
        <v>2397415</v>
      </c>
      <c r="N20" s="30">
        <f t="shared" si="1"/>
        <v>0.60675577347279686</v>
      </c>
      <c r="O20" s="39"/>
      <c r="P20" s="35"/>
    </row>
    <row r="21" spans="1:16" ht="136.5" customHeight="1" x14ac:dyDescent="0.25">
      <c r="A21" s="100" t="s">
        <v>60</v>
      </c>
      <c r="B21" s="61" t="s">
        <v>101</v>
      </c>
      <c r="C21" s="56">
        <v>298905220</v>
      </c>
      <c r="D21" s="41">
        <v>304994198</v>
      </c>
      <c r="E21" s="35">
        <f t="shared" si="6"/>
        <v>-2.0370932297535616E-2</v>
      </c>
      <c r="F21" s="36" t="s">
        <v>61</v>
      </c>
      <c r="G21" s="36" t="s">
        <v>93</v>
      </c>
      <c r="H21" s="37">
        <v>-5.1999999999999998E-2</v>
      </c>
      <c r="I21" s="37">
        <v>-0.04</v>
      </c>
      <c r="J21" s="37">
        <v>-0.03</v>
      </c>
      <c r="K21" s="31">
        <v>153282815</v>
      </c>
      <c r="L21" s="30">
        <f t="shared" si="5"/>
        <v>0.49742383296091419</v>
      </c>
      <c r="M21" s="66">
        <v>206922459</v>
      </c>
      <c r="N21" s="30">
        <f>IFERROR(1-(M21/K21),"")</f>
        <v>-0.34993905872618525</v>
      </c>
      <c r="O21" s="31"/>
      <c r="P21" s="35"/>
    </row>
    <row r="22" spans="1:16" ht="186" customHeight="1" x14ac:dyDescent="0.25">
      <c r="A22" s="100"/>
      <c r="B22" s="61" t="s">
        <v>62</v>
      </c>
      <c r="C22" s="56">
        <v>0</v>
      </c>
      <c r="D22" s="41">
        <v>0</v>
      </c>
      <c r="E22" s="35" t="e">
        <f t="shared" si="6"/>
        <v>#DIV/0!</v>
      </c>
      <c r="F22" s="36" t="s">
        <v>63</v>
      </c>
      <c r="G22" s="36" t="s">
        <v>94</v>
      </c>
      <c r="H22" s="37">
        <v>-5.1999999999999998E-2</v>
      </c>
      <c r="I22" s="37">
        <v>-0.04</v>
      </c>
      <c r="J22" s="37">
        <v>-0.03</v>
      </c>
      <c r="K22" s="31">
        <v>0</v>
      </c>
      <c r="L22" s="30" t="str">
        <f t="shared" si="5"/>
        <v/>
      </c>
      <c r="M22" s="31">
        <f t="shared" si="3"/>
        <v>0</v>
      </c>
      <c r="N22" s="30" t="str">
        <f t="shared" si="1"/>
        <v/>
      </c>
      <c r="O22" s="39"/>
      <c r="P22" s="35"/>
    </row>
    <row r="23" spans="1:16" ht="45" x14ac:dyDescent="0.25">
      <c r="A23" s="100"/>
      <c r="B23" s="61" t="s">
        <v>64</v>
      </c>
      <c r="C23" s="56">
        <v>0</v>
      </c>
      <c r="D23" s="41">
        <v>0</v>
      </c>
      <c r="E23" s="35" t="e">
        <f t="shared" si="6"/>
        <v>#DIV/0!</v>
      </c>
      <c r="F23" s="36" t="s">
        <v>65</v>
      </c>
      <c r="G23" s="36" t="s">
        <v>95</v>
      </c>
      <c r="H23" s="37">
        <v>-5.1999999999999998E-2</v>
      </c>
      <c r="I23" s="37">
        <v>-0.04</v>
      </c>
      <c r="J23" s="37">
        <v>-0.03</v>
      </c>
      <c r="K23" s="31">
        <v>0</v>
      </c>
      <c r="L23" s="30" t="str">
        <f t="shared" si="5"/>
        <v/>
      </c>
      <c r="M23" s="31">
        <f t="shared" si="3"/>
        <v>0</v>
      </c>
      <c r="N23" s="30" t="str">
        <f t="shared" si="1"/>
        <v/>
      </c>
      <c r="O23" s="39"/>
      <c r="P23" s="35"/>
    </row>
    <row r="24" spans="1:16" ht="49.5" hidden="1" customHeight="1" x14ac:dyDescent="0.25">
      <c r="A24" s="52" t="s">
        <v>66</v>
      </c>
      <c r="B24" s="64" t="s">
        <v>50</v>
      </c>
      <c r="C24" s="56"/>
      <c r="D24" s="41"/>
      <c r="E24" s="35" t="e">
        <f t="shared" si="6"/>
        <v>#DIV/0!</v>
      </c>
      <c r="F24" s="36" t="s">
        <v>67</v>
      </c>
      <c r="G24" s="36" t="s">
        <v>50</v>
      </c>
      <c r="H24" s="37">
        <v>-5.1999999999999998E-2</v>
      </c>
      <c r="I24" s="37">
        <v>-0.04</v>
      </c>
      <c r="J24" s="37">
        <v>-0.03</v>
      </c>
      <c r="K24" s="32">
        <f t="shared" si="4"/>
        <v>0</v>
      </c>
      <c r="L24" s="30" t="str">
        <f t="shared" si="5"/>
        <v/>
      </c>
      <c r="M24" s="48">
        <f t="shared" si="3"/>
        <v>0</v>
      </c>
      <c r="N24" s="33" t="str">
        <f t="shared" si="1"/>
        <v/>
      </c>
      <c r="O24" s="49"/>
      <c r="P24" s="35"/>
    </row>
    <row r="25" spans="1:16" ht="189.75" customHeight="1" x14ac:dyDescent="0.25">
      <c r="A25" s="52" t="s">
        <v>68</v>
      </c>
      <c r="B25" s="60" t="s">
        <v>69</v>
      </c>
      <c r="C25" s="56">
        <v>0</v>
      </c>
      <c r="D25" s="41">
        <v>0</v>
      </c>
      <c r="E25" s="35" t="e">
        <f t="shared" si="6"/>
        <v>#DIV/0!</v>
      </c>
      <c r="F25" s="36" t="s">
        <v>70</v>
      </c>
      <c r="G25" s="36" t="s">
        <v>96</v>
      </c>
      <c r="H25" s="37">
        <v>-5.1999999999999998E-2</v>
      </c>
      <c r="I25" s="37">
        <v>-0.04</v>
      </c>
      <c r="J25" s="37">
        <v>-0.03</v>
      </c>
      <c r="K25" s="31">
        <v>0</v>
      </c>
      <c r="L25" s="30" t="str">
        <f t="shared" si="5"/>
        <v/>
      </c>
      <c r="M25" s="31">
        <f t="shared" si="3"/>
        <v>0</v>
      </c>
      <c r="N25" s="30" t="str">
        <f t="shared" si="1"/>
        <v/>
      </c>
      <c r="O25" s="39"/>
      <c r="P25" s="35"/>
    </row>
    <row r="26" spans="1:16" ht="30" x14ac:dyDescent="0.25">
      <c r="A26" s="52" t="s">
        <v>71</v>
      </c>
      <c r="B26" s="60" t="s">
        <v>50</v>
      </c>
      <c r="C26" s="55">
        <v>195399990</v>
      </c>
      <c r="D26" s="50">
        <v>146053137</v>
      </c>
      <c r="E26" s="35">
        <f t="shared" si="6"/>
        <v>0.25254276113320173</v>
      </c>
      <c r="F26" s="36" t="s">
        <v>72</v>
      </c>
      <c r="G26" s="36" t="s">
        <v>50</v>
      </c>
      <c r="H26" s="37" t="s">
        <v>50</v>
      </c>
      <c r="I26" s="37" t="s">
        <v>50</v>
      </c>
      <c r="J26" s="37" t="s">
        <v>50</v>
      </c>
      <c r="K26" s="50">
        <v>40000000</v>
      </c>
      <c r="L26" s="30">
        <f t="shared" si="5"/>
        <v>0.72612707387448994</v>
      </c>
      <c r="M26" s="67" t="str">
        <f t="shared" si="3"/>
        <v>0</v>
      </c>
      <c r="N26" s="30">
        <f t="shared" si="1"/>
        <v>1</v>
      </c>
      <c r="O26" s="32"/>
      <c r="P26" s="35"/>
    </row>
    <row r="27" spans="1:16" ht="57" x14ac:dyDescent="0.25">
      <c r="A27" s="52" t="s">
        <v>73</v>
      </c>
      <c r="B27" s="60" t="s">
        <v>88</v>
      </c>
      <c r="C27" s="56">
        <v>6069151</v>
      </c>
      <c r="D27" s="41">
        <v>2728475</v>
      </c>
      <c r="E27" s="35">
        <f t="shared" si="6"/>
        <v>0.55043547277040883</v>
      </c>
      <c r="F27" s="36" t="s">
        <v>74</v>
      </c>
      <c r="G27" s="36" t="s">
        <v>50</v>
      </c>
      <c r="H27" s="37" t="s">
        <v>50</v>
      </c>
      <c r="I27" s="37" t="s">
        <v>50</v>
      </c>
      <c r="J27" s="37" t="s">
        <v>50</v>
      </c>
      <c r="K27" s="41">
        <v>494065</v>
      </c>
      <c r="L27" s="30">
        <f t="shared" si="5"/>
        <v>0.81892265826148303</v>
      </c>
      <c r="M27" s="41">
        <v>1069000</v>
      </c>
      <c r="N27" s="30">
        <f t="shared" si="1"/>
        <v>-1.1636829162154778</v>
      </c>
      <c r="O27" s="49"/>
      <c r="P27" s="35"/>
    </row>
    <row r="28" spans="1:16" ht="157.5" customHeight="1" x14ac:dyDescent="0.25">
      <c r="A28" s="54" t="s">
        <v>75</v>
      </c>
      <c r="B28" s="60" t="s">
        <v>100</v>
      </c>
      <c r="C28" s="56">
        <v>105650774</v>
      </c>
      <c r="D28" s="41">
        <v>41521972</v>
      </c>
      <c r="E28" s="35">
        <f t="shared" si="6"/>
        <v>0.60698847317483917</v>
      </c>
      <c r="F28" s="36" t="s">
        <v>76</v>
      </c>
      <c r="G28" s="51" t="s">
        <v>77</v>
      </c>
      <c r="H28" s="37">
        <v>-5.1999999999999998E-2</v>
      </c>
      <c r="I28" s="37">
        <v>-0.04</v>
      </c>
      <c r="J28" s="37">
        <v>-0.03</v>
      </c>
      <c r="K28" s="31">
        <v>191219594</v>
      </c>
      <c r="L28" s="30">
        <f t="shared" si="5"/>
        <v>-3.6052628232589727</v>
      </c>
      <c r="M28" s="29">
        <v>42502407</v>
      </c>
      <c r="N28" s="30">
        <f>IFERROR(1-(M21/K28),"")</f>
        <v>-8.2119539486105175E-2</v>
      </c>
      <c r="O28" s="39"/>
      <c r="P28" s="35"/>
    </row>
    <row r="29" spans="1:16" ht="42" customHeight="1" x14ac:dyDescent="0.25">
      <c r="A29" s="54" t="s">
        <v>78</v>
      </c>
      <c r="B29" s="60" t="s">
        <v>50</v>
      </c>
      <c r="C29" s="56"/>
      <c r="D29" s="41"/>
      <c r="E29" s="35" t="e">
        <f t="shared" si="6"/>
        <v>#DIV/0!</v>
      </c>
      <c r="F29" s="36" t="s">
        <v>79</v>
      </c>
      <c r="G29" s="36" t="s">
        <v>50</v>
      </c>
      <c r="H29" s="37" t="s">
        <v>50</v>
      </c>
      <c r="I29" s="37" t="s">
        <v>50</v>
      </c>
      <c r="J29" s="37" t="s">
        <v>50</v>
      </c>
      <c r="K29" s="68" t="str">
        <f t="shared" si="4"/>
        <v>0</v>
      </c>
      <c r="L29" s="30" t="str">
        <f t="shared" si="5"/>
        <v/>
      </c>
      <c r="M29" s="69" t="str">
        <f t="shared" si="3"/>
        <v>0</v>
      </c>
      <c r="N29" s="30" t="str">
        <f t="shared" si="1"/>
        <v/>
      </c>
      <c r="O29" s="49"/>
      <c r="P29" s="35"/>
    </row>
    <row r="30" spans="1:16" ht="191.25" x14ac:dyDescent="0.25">
      <c r="A30" s="100" t="s">
        <v>80</v>
      </c>
      <c r="B30" s="60" t="s">
        <v>81</v>
      </c>
      <c r="C30" s="56">
        <v>5821591</v>
      </c>
      <c r="D30" s="41">
        <v>17854379</v>
      </c>
      <c r="E30" s="35">
        <f t="shared" si="6"/>
        <v>-2.0669243167374693</v>
      </c>
      <c r="F30" s="36" t="s">
        <v>82</v>
      </c>
      <c r="G30" s="36" t="s">
        <v>97</v>
      </c>
      <c r="H30" s="37">
        <v>-5.1999999999999998E-2</v>
      </c>
      <c r="I30" s="37">
        <v>-0.04</v>
      </c>
      <c r="J30" s="37">
        <v>-0.03</v>
      </c>
      <c r="K30" s="31">
        <v>13424380</v>
      </c>
      <c r="L30" s="30">
        <f t="shared" si="5"/>
        <v>0.24811834676523892</v>
      </c>
      <c r="M30" s="31">
        <v>9179589</v>
      </c>
      <c r="N30" s="30">
        <f t="shared" si="1"/>
        <v>0.31620015226029063</v>
      </c>
      <c r="O30" s="39"/>
      <c r="P30" s="35"/>
    </row>
    <row r="31" spans="1:16" ht="204" x14ac:dyDescent="0.25">
      <c r="A31" s="100"/>
      <c r="B31" s="60" t="s">
        <v>83</v>
      </c>
      <c r="C31" s="56">
        <v>70746172</v>
      </c>
      <c r="D31" s="41">
        <v>80139338</v>
      </c>
      <c r="E31" s="35">
        <f t="shared" si="6"/>
        <v>-0.13277278097817091</v>
      </c>
      <c r="F31" s="36" t="s">
        <v>84</v>
      </c>
      <c r="G31" s="36" t="s">
        <v>98</v>
      </c>
      <c r="H31" s="37">
        <v>-5.1999999999999998E-2</v>
      </c>
      <c r="I31" s="37">
        <v>-0.04</v>
      </c>
      <c r="J31" s="37">
        <v>-0.03</v>
      </c>
      <c r="K31" s="31">
        <v>89515630</v>
      </c>
      <c r="L31" s="30">
        <f t="shared" si="5"/>
        <v>-0.11699986840420373</v>
      </c>
      <c r="M31" s="31">
        <v>38333227</v>
      </c>
      <c r="N31" s="30">
        <f t="shared" si="1"/>
        <v>0.57177057235702855</v>
      </c>
      <c r="O31" s="39"/>
      <c r="P31" s="35"/>
    </row>
    <row r="32" spans="1:16" ht="51" x14ac:dyDescent="0.25">
      <c r="A32" s="100"/>
      <c r="B32" s="60" t="s">
        <v>89</v>
      </c>
      <c r="C32" s="56">
        <v>389160</v>
      </c>
      <c r="D32" s="41">
        <v>2241920</v>
      </c>
      <c r="E32" s="35">
        <f t="shared" si="6"/>
        <v>-4.7609209579607361</v>
      </c>
      <c r="F32" s="36" t="s">
        <v>90</v>
      </c>
      <c r="G32" s="36"/>
      <c r="H32" s="37">
        <v>-5.1999999999999998E-2</v>
      </c>
      <c r="I32" s="37">
        <v>-0.04</v>
      </c>
      <c r="J32" s="37">
        <v>-0.03</v>
      </c>
      <c r="K32" s="31">
        <v>605370</v>
      </c>
      <c r="L32" s="30">
        <f t="shared" si="5"/>
        <v>0.72997698401370248</v>
      </c>
      <c r="M32" s="31">
        <v>1140410</v>
      </c>
      <c r="N32" s="30">
        <f>IFERROR(1-(M32/K32),"")</f>
        <v>-0.88382311644118472</v>
      </c>
      <c r="O32" s="39"/>
      <c r="P32" s="35"/>
    </row>
    <row r="33" spans="1:16" ht="115.5" thickBot="1" x14ac:dyDescent="0.3">
      <c r="A33" s="100"/>
      <c r="B33" s="65" t="s">
        <v>85</v>
      </c>
      <c r="C33" s="56">
        <v>2462830</v>
      </c>
      <c r="D33" s="41">
        <v>4501610</v>
      </c>
      <c r="E33" s="35">
        <f t="shared" si="6"/>
        <v>-0.82782002817896494</v>
      </c>
      <c r="F33" s="36" t="s">
        <v>86</v>
      </c>
      <c r="G33" s="36" t="s">
        <v>99</v>
      </c>
      <c r="H33" s="37">
        <v>-5.1999999999999998E-2</v>
      </c>
      <c r="I33" s="37">
        <v>-0.04</v>
      </c>
      <c r="J33" s="37">
        <v>-0.03</v>
      </c>
      <c r="K33" s="31">
        <v>2428760</v>
      </c>
      <c r="L33" s="30">
        <f t="shared" si="5"/>
        <v>0.46046858790521616</v>
      </c>
      <c r="M33" s="31">
        <v>1388443</v>
      </c>
      <c r="N33" s="30">
        <f t="shared" si="1"/>
        <v>0.42833256476555936</v>
      </c>
      <c r="O33" s="39"/>
      <c r="P33" s="35"/>
    </row>
  </sheetData>
  <sheetProtection formatCells="0" formatColumns="0" formatRows="0"/>
  <mergeCells count="17">
    <mergeCell ref="A30:A33"/>
    <mergeCell ref="D6:E6"/>
    <mergeCell ref="K6:L6"/>
    <mergeCell ref="M6:N6"/>
    <mergeCell ref="O6:P6"/>
    <mergeCell ref="A19:A20"/>
    <mergeCell ref="A21:A23"/>
    <mergeCell ref="B2:E2"/>
    <mergeCell ref="K3:P3"/>
    <mergeCell ref="A4:A7"/>
    <mergeCell ref="B4:B7"/>
    <mergeCell ref="C4:E5"/>
    <mergeCell ref="F4:J4"/>
    <mergeCell ref="K4:P5"/>
    <mergeCell ref="F5:F7"/>
    <mergeCell ref="G5:G7"/>
    <mergeCell ref="H5:J6"/>
  </mergeCells>
  <conditionalFormatting sqref="E9:E17">
    <cfRule type="cellIs" dxfId="8" priority="34" operator="lessThan">
      <formula>0</formula>
    </cfRule>
  </conditionalFormatting>
  <conditionalFormatting sqref="E19:E33">
    <cfRule type="cellIs" dxfId="7" priority="30" operator="lessThan">
      <formula>0</formula>
    </cfRule>
  </conditionalFormatting>
  <conditionalFormatting sqref="H9:J17">
    <cfRule type="cellIs" dxfId="6" priority="11" operator="lessThan">
      <formula>0</formula>
    </cfRule>
  </conditionalFormatting>
  <conditionalFormatting sqref="H19:J33">
    <cfRule type="cellIs" dxfId="5" priority="1" operator="lessThan">
      <formula>0</formula>
    </cfRule>
  </conditionalFormatting>
  <conditionalFormatting sqref="L19:L33 L9:L17">
    <cfRule type="cellIs" dxfId="4" priority="29" operator="lessThan">
      <formula>0</formula>
    </cfRule>
  </conditionalFormatting>
  <conditionalFormatting sqref="N9:N17">
    <cfRule type="cellIs" dxfId="3" priority="28" operator="lessThan">
      <formula>0</formula>
    </cfRule>
  </conditionalFormatting>
  <conditionalFormatting sqref="N19:N33">
    <cfRule type="cellIs" dxfId="2" priority="27" operator="lessThan">
      <formula>0</formula>
    </cfRule>
  </conditionalFormatting>
  <conditionalFormatting sqref="P9:P17">
    <cfRule type="cellIs" dxfId="1" priority="26" operator="lessThan">
      <formula>0</formula>
    </cfRule>
  </conditionalFormatting>
  <conditionalFormatting sqref="P19:P33">
    <cfRule type="cellIs" dxfId="0" priority="25" operator="lessThan">
      <formula>0</formula>
    </cfRule>
  </conditionalFormatting>
  <pageMargins left="0.25" right="0.25" top="0.75" bottom="0.75" header="0.3" footer="0.3"/>
  <pageSetup scale="46" fitToHeight="0" orientation="landscape" r:id="rId1"/>
  <headerFooter>
    <oddFooter>&amp;L&amp;D&amp;RPágina &amp;P de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C59D9-D913-4CD6-B80B-1E00BDF378AB}">
  <dimension ref="C4:D26"/>
  <sheetViews>
    <sheetView topLeftCell="A7" workbookViewId="0">
      <selection activeCell="H30" sqref="H30"/>
    </sheetView>
  </sheetViews>
  <sheetFormatPr baseColWidth="10" defaultRowHeight="15" x14ac:dyDescent="0.25"/>
  <cols>
    <col min="3" max="4" width="14.140625" bestFit="1" customWidth="1"/>
  </cols>
  <sheetData>
    <row r="4" spans="3:4" x14ac:dyDescent="0.25">
      <c r="C4" s="70" t="s">
        <v>102</v>
      </c>
      <c r="D4" s="70" t="s">
        <v>103</v>
      </c>
    </row>
    <row r="5" spans="3:4" x14ac:dyDescent="0.25">
      <c r="C5" s="31">
        <v>208465</v>
      </c>
      <c r="D5" s="31">
        <v>1069000</v>
      </c>
    </row>
    <row r="25" spans="3:4" x14ac:dyDescent="0.25">
      <c r="C25" s="70" t="s">
        <v>102</v>
      </c>
      <c r="D25" s="70" t="s">
        <v>103</v>
      </c>
    </row>
    <row r="26" spans="3:4" x14ac:dyDescent="0.25">
      <c r="C26" s="31">
        <v>208465</v>
      </c>
      <c r="D26" s="31">
        <v>1069000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ENTIDADES</vt:lpstr>
      <vt:lpstr>Hoja2</vt:lpstr>
      <vt:lpstr>ENTIDADES!Títulos_a_imprimir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Yaqueline Corredor Esteban</dc:creator>
  <cp:lastModifiedBy>JUAN DELGADILLO</cp:lastModifiedBy>
  <dcterms:created xsi:type="dcterms:W3CDTF">2025-07-29T15:41:16Z</dcterms:created>
  <dcterms:modified xsi:type="dcterms:W3CDTF">2026-07-28T19:51:59Z</dcterms:modified>
</cp:coreProperties>
</file>